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410" tabRatio="931" activeTab="3"/>
  </bookViews>
  <sheets>
    <sheet name="ฟังก์ชันค้นหาข้อมูล" sheetId="1" r:id="rId1"/>
    <sheet name="match" sheetId="2" r:id="rId2"/>
    <sheet name="index" sheetId="3" r:id="rId3"/>
    <sheet name="offset" sheetId="4" r:id="rId4"/>
  </sheets>
  <definedNames>
    <definedName name="เงินต้น">#REF!</definedName>
    <definedName name="เงินถอน">#REF!</definedName>
    <definedName name="เงินฝาก">#REF!</definedName>
  </definedNames>
  <calcPr fullCalcOnLoad="1"/>
</workbook>
</file>

<file path=xl/sharedStrings.xml><?xml version="1.0" encoding="utf-8"?>
<sst xmlns="http://schemas.openxmlformats.org/spreadsheetml/2006/main" count="86" uniqueCount="84">
  <si>
    <t>ยอดขาย</t>
  </si>
  <si>
    <t>ตารางส่วนลดสินค้า</t>
  </si>
  <si>
    <t>มูลค่าการซื้อสินค้า(บาท)</t>
  </si>
  <si>
    <t>อัตราส่วนลด</t>
  </si>
  <si>
    <t>นาย ค</t>
  </si>
  <si>
    <t xml:space="preserve">บริษัท ต้องการค้นหาตำแหน่งต่างๆ  ของข้อมูลที่ต้องการ </t>
  </si>
  <si>
    <t>ตำแหน่งของปริมาณการซื้อสินค้าที่มากกว่าหรือเท่ากับ 100,000</t>
  </si>
  <si>
    <t>ตำแหน่งของปริมาณการซื้อสินค้าที่น้อยกว่าหรือเท่ากับ 250,000</t>
  </si>
  <si>
    <t>ตำแหน่งของปริมาณการซื้อสินค้าที่น้อยกว่าหรือเท่ากับ 100,000</t>
  </si>
  <si>
    <t>ยอดขายสินค้าประจำเดือน มกราคม 2546</t>
  </si>
  <si>
    <t>รหัสสินค้า</t>
  </si>
  <si>
    <t>ชื่อสินค้า</t>
  </si>
  <si>
    <t>ภาคเหนือ</t>
  </si>
  <si>
    <t>ภาคกลาง</t>
  </si>
  <si>
    <t>ภาคใต้</t>
  </si>
  <si>
    <t>เตียง</t>
  </si>
  <si>
    <t>ตู้โชว์</t>
  </si>
  <si>
    <t>ชั้นวางรองเท้า</t>
  </si>
  <si>
    <t>ชั้นวางหนังสือ</t>
  </si>
  <si>
    <t>รหัสสินค้าของชั้นวางรองเท้า</t>
  </si>
  <si>
    <t>ยอดขายตู้เสื้อผ้าในภาคเหนือ</t>
  </si>
  <si>
    <t>ยอดขายเตียงภาคกลาง</t>
  </si>
  <si>
    <t>ตู้เสื้อผ้า</t>
  </si>
  <si>
    <t>รายการ</t>
  </si>
  <si>
    <t>ค่าไฟฟ้า</t>
  </si>
  <si>
    <t>ค่าน้ำประปา</t>
  </si>
  <si>
    <t>ค่าโทรศัพท์</t>
  </si>
  <si>
    <t>ค่าเบี้ยประกันภัย</t>
  </si>
  <si>
    <t>รวมค่าใช้จ่าย</t>
  </si>
  <si>
    <t>=OFFSET(reference,rows,cols,[height],[width])</t>
  </si>
  <si>
    <t>ฟังก์ชัน offset</t>
  </si>
  <si>
    <t>ใช้ในการหาข้อมูลที่อยู่ในตำแหน่งที่ถูกอ้างอิง โดยการนับจำนวนแถวและคอลัมน์เพื่อหาจุดตัดที่ต้องการหาข้อมูล</t>
  </si>
  <si>
    <t>reference จุดอ้างอิงในการนับ</t>
  </si>
  <si>
    <t>เครื่องหมาย + นับลง</t>
  </si>
  <si>
    <t>เครื่องหมาย - นับขึ้น</t>
  </si>
  <si>
    <t>0 หมายถึงอยู่กับที่</t>
  </si>
  <si>
    <t>เครื่องหมาย + นับทางขวา</t>
  </si>
  <si>
    <t>เครื่องหมาย - นับทางซ้าย</t>
  </si>
  <si>
    <t>ยอดขายสินค้าโดยเฉลี่ยของภาคใต้</t>
  </si>
  <si>
    <t>ยอดขายชั้นวางรองเท้าของทุกภาค</t>
  </si>
  <si>
    <t>C3</t>
  </si>
  <si>
    <t>B5</t>
  </si>
  <si>
    <t>G2</t>
  </si>
  <si>
    <t>E5</t>
  </si>
  <si>
    <r>
      <rPr>
        <b/>
        <sz val="16"/>
        <rFont val="Cordia New"/>
        <family val="2"/>
      </rPr>
      <t xml:space="preserve">rows </t>
    </r>
    <r>
      <rPr>
        <sz val="16"/>
        <rFont val="Cordia New"/>
        <family val="2"/>
      </rPr>
      <t>จำนวนแถวที่ต้องการให้นับขึ้นหรือลง</t>
    </r>
  </si>
  <si>
    <r>
      <rPr>
        <b/>
        <sz val="16"/>
        <rFont val="Cordia New"/>
        <family val="2"/>
      </rPr>
      <t>cols</t>
    </r>
    <r>
      <rPr>
        <sz val="16"/>
        <rFont val="Cordia New"/>
        <family val="2"/>
      </rPr>
      <t xml:space="preserve"> จำนวนคอลัมน์ทางซ้ายหรือขวาที่ต้องการนับ</t>
    </r>
  </si>
  <si>
    <t>MATCH</t>
  </si>
  <si>
    <t>INDEX</t>
  </si>
  <si>
    <t>OFFSET</t>
  </si>
  <si>
    <t>ค้นหาตำแหน่งข้อมูล</t>
  </si>
  <si>
    <t>คำสั่ง MATCH</t>
  </si>
  <si>
    <t>รูปแบบ =MATCH(lookup_value,lookup_array,match_type)</t>
  </si>
  <si>
    <t>lookup_value ค่าต้องการค้นหา</t>
  </si>
  <si>
    <t>lookup_array ช่วงข้อมูลที่ต้องการค้นหา</t>
  </si>
  <si>
    <t>match_type รูปแบบการค้นหา</t>
  </si>
  <si>
    <t>0 ค้นหาตรงเงื่อนไข</t>
  </si>
  <si>
    <t>นาย ก</t>
  </si>
  <si>
    <t>นาย ข</t>
  </si>
  <si>
    <t>นาย ง</t>
  </si>
  <si>
    <t>คะแนนน้อยกว่าหรือเท่ากับ39</t>
  </si>
  <si>
    <t>คะแนนน้อยกว่าหรือเท่ากับ40</t>
  </si>
  <si>
    <t>คะแนนมากกว่าหรือเท่ากับ40</t>
  </si>
  <si>
    <t>ตัวอย่าง 2</t>
  </si>
  <si>
    <t xml:space="preserve">1 ค้นหาค่าน้อยกว่าเงื่อนไข (ต้องมีการเรียงข้อมูลจากน้อยไปมาก) </t>
  </si>
  <si>
    <t xml:space="preserve">-1 ค้นหาค่ามากกว่าเงื่อนไข (ต้องมีการเรียงข้อมูลจากมากไปน้อย) </t>
  </si>
  <si>
    <t>คำสั่งค้นหาข้อมูล ในตาราง คำสั่ง  INDEX</t>
  </si>
  <si>
    <t>=index(array,row_num,[column_num])</t>
  </si>
  <si>
    <t>รูปแบบ มี 2 รูปแบบ</t>
  </si>
  <si>
    <t>array คือ แถว หรือ คอลัมน์ที่เราสนใจ</t>
  </si>
  <si>
    <t>row_num หรือ ,column_num คือ หมายเลขแถว หรือ คอลัมน์ที่เราสนใจ</t>
  </si>
  <si>
    <t xml:space="preserve">=index(array,row_num,[column_num]) </t>
  </si>
  <si>
    <t xml:space="preserve">ใช้ในกรณีที่เราสนใจ มากกว่า  1 แถวหรือ 1 คอลัมน์  </t>
  </si>
  <si>
    <t xml:space="preserve">ใช้ในกรณีที่เราสนใจ 1 แถวหรือ 1 คอลัมน์  </t>
  </si>
  <si>
    <t>reference คือ ช่วงข้อมูลที่มีแถวหรือคอลัมน์มากกว่า 1 แถวหรือ 1 คอลัมน์</t>
  </si>
  <si>
    <t>=index(reference,row_num,column_num,[area_num])</t>
  </si>
  <si>
    <t xml:space="preserve">row_num และ column_num หมายถึงระบุหมายเลขแถวหรือ คอลัมน์ที่เราสนใจ </t>
  </si>
  <si>
    <t xml:space="preserve"> ถ้าระบุตัวเลขเป็น 0 หมายความว่า สนใจทุกแถวหรือทุกคอลัมน์</t>
  </si>
  <si>
    <t>ยอดตู้โชว์ภาคเหนือ</t>
  </si>
  <si>
    <t>ข้อมูลค่าใช้จ่ายตั้งแต่ปี 2541 ถึง 2545 ของบริษัทแห่งหนึ่งหากต้องการอ้างอิงถึงค่าในตำแหน่งต่าง ๆ โดยอาศัยข้อมูลนี้</t>
  </si>
  <si>
    <t>ขึ้น #N/A ( ต้องเรียงข้อมูลจากน้อยไปมาก)</t>
  </si>
  <si>
    <t>อธิบายช่อง D10 ตำแหน่งเริ่มต้นอยู่ B2 นับลง 1 แถว นับขวา 1 คอลัมน์</t>
  </si>
  <si>
    <t>อธิบายช่อง D11 ตำแหน่งเริ่มต้นอยู่ B2 นับลง 3 แถว นับขวา 0 คอลัมน์</t>
  </si>
  <si>
    <t>อธิบายช่อง D12 ตำแหน่งเริ่มต้นอยู่ B7 นับขึ้น 5 แถว นับขวา 5 คอลัมน์</t>
  </si>
  <si>
    <t>อธิบายช่อง D13 ตำแหน่งเริ่มต้นอยู่ C3:G7 นับลง 2 แถว นับขวา 2 คอลัมน์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</si>
</sst>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%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0;[Red]0.00"/>
  </numFmts>
  <fonts count="51">
    <font>
      <sz val="14"/>
      <name val="Cordia New"/>
      <family val="0"/>
    </font>
    <font>
      <b/>
      <sz val="14"/>
      <color indexed="10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sz val="12"/>
      <name val="Cordia New"/>
      <family val="2"/>
    </font>
    <font>
      <b/>
      <sz val="18"/>
      <color indexed="10"/>
      <name val="Cordia New"/>
      <family val="2"/>
    </font>
    <font>
      <b/>
      <sz val="54"/>
      <name val="Tahoma"/>
      <family val="0"/>
    </font>
    <font>
      <b/>
      <sz val="24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Cordia New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70C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189" fontId="0" fillId="0" borderId="10" xfId="38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9" fontId="2" fillId="0" borderId="10" xfId="38" applyNumberFormat="1" applyFont="1" applyBorder="1" applyAlignment="1">
      <alignment/>
    </xf>
    <xf numFmtId="0" fontId="4" fillId="0" borderId="10" xfId="0" applyFont="1" applyBorder="1" applyAlignment="1">
      <alignment/>
    </xf>
    <xf numFmtId="189" fontId="4" fillId="0" borderId="10" xfId="38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34" applyAlignment="1" applyProtection="1">
      <alignment/>
      <protection/>
    </xf>
    <xf numFmtId="0" fontId="0" fillId="0" borderId="0" xfId="0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 quotePrefix="1">
      <alignment/>
    </xf>
    <xf numFmtId="189" fontId="2" fillId="0" borderId="10" xfId="38" applyNumberFormat="1" applyFont="1" applyFill="1" applyBorder="1" applyAlignment="1">
      <alignment/>
    </xf>
    <xf numFmtId="189" fontId="2" fillId="0" borderId="0" xfId="0" applyNumberFormat="1" applyFont="1" applyAlignment="1">
      <alignment/>
    </xf>
    <xf numFmtId="189" fontId="2" fillId="0" borderId="0" xfId="38" applyNumberFormat="1" applyFont="1" applyAlignment="1">
      <alignment/>
    </xf>
    <xf numFmtId="0" fontId="0" fillId="0" borderId="0" xfId="0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19;&#3623;&#3617;&#3615;&#3633;&#3591;&#3585;&#3660;&#3594;&#3633;&#36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15;&#3633;&#3591;&#3585;&#3660;&#3594;&#3633;&#3609;&#3588;&#3657;&#3609;&#3627;&#3634;&#3586;&#3657;&#3629;&#3617;&#3641;&#362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615;&#3633;&#3591;&#3585;&#3660;&#3594;&#3633;&#3609;&#3588;&#3657;&#3609;&#3627;&#3634;&#3586;&#3657;&#3629;&#3617;&#3641;&#362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615;&#3633;&#3591;&#3585;&#3660;&#3594;&#3633;&#3609;&#3588;&#3657;&#3609;&#3627;&#3634;&#3586;&#3657;&#3629;&#3617;&#3641;&#362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0</xdr:row>
      <xdr:rowOff>28575</xdr:rowOff>
    </xdr:from>
    <xdr:ext cx="6257925" cy="857250"/>
    <xdr:sp>
      <xdr:nvSpPr>
        <xdr:cNvPr id="1" name="สี่เหลี่ยมผืนผ้า 1"/>
        <xdr:cNvSpPr>
          <a:spLocks/>
        </xdr:cNvSpPr>
      </xdr:nvSpPr>
      <xdr:spPr>
        <a:xfrm>
          <a:off x="561975" y="28575"/>
          <a:ext cx="6257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ฟังก์ชันค้นหาข้อมูล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2314575" cy="4667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096000" y="1104900"/>
          <a:ext cx="2314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กลับหน้าหลัก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0</xdr:row>
      <xdr:rowOff>85725</xdr:rowOff>
    </xdr:from>
    <xdr:ext cx="2124075" cy="466725"/>
    <xdr:sp>
      <xdr:nvSpPr>
        <xdr:cNvPr id="1" name="สี่เหลี่ยมผืนผ้า 1">
          <a:hlinkClick r:id="rId1"/>
        </xdr:cNvPr>
        <xdr:cNvSpPr>
          <a:spLocks/>
        </xdr:cNvSpPr>
      </xdr:nvSpPr>
      <xdr:spPr>
        <a:xfrm>
          <a:off x="5981700" y="85725"/>
          <a:ext cx="2124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กลับหน้าหลัก</a:t>
          </a:r>
        </a:p>
      </xdr:txBody>
    </xdr:sp>
    <xdr:clientData/>
  </xdr:oneCellAnchor>
  <xdr:twoCellAnchor>
    <xdr:from>
      <xdr:col>4</xdr:col>
      <xdr:colOff>0</xdr:colOff>
      <xdr:row>5</xdr:row>
      <xdr:rowOff>0</xdr:rowOff>
    </xdr:from>
    <xdr:to>
      <xdr:col>7</xdr:col>
      <xdr:colOff>571500</xdr:colOff>
      <xdr:row>7</xdr:row>
      <xdr:rowOff>38100</xdr:rowOff>
    </xdr:to>
    <xdr:sp>
      <xdr:nvSpPr>
        <xdr:cNvPr id="2" name="คำบรรยายภาพแบบสี่เหลี่ยมมุมมน 2"/>
        <xdr:cNvSpPr>
          <a:spLocks/>
        </xdr:cNvSpPr>
      </xdr:nvSpPr>
      <xdr:spPr>
        <a:xfrm>
          <a:off x="3400425" y="1381125"/>
          <a:ext cx="2019300" cy="590550"/>
        </a:xfrm>
        <a:prstGeom prst="wedgeRoundRectCallout">
          <a:avLst>
            <a:gd name="adj1" fmla="val -41009"/>
            <a:gd name="adj2" fmla="val 185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=MATCH(100000,B$4:B$8,0)</a:t>
          </a:r>
        </a:p>
      </xdr:txBody>
    </xdr:sp>
    <xdr:clientData/>
  </xdr:twoCellAnchor>
  <xdr:twoCellAnchor>
    <xdr:from>
      <xdr:col>5</xdr:col>
      <xdr:colOff>266700</xdr:colOff>
      <xdr:row>9</xdr:row>
      <xdr:rowOff>0</xdr:rowOff>
    </xdr:from>
    <xdr:to>
      <xdr:col>8</xdr:col>
      <xdr:colOff>581025</xdr:colOff>
      <xdr:row>11</xdr:row>
      <xdr:rowOff>38100</xdr:rowOff>
    </xdr:to>
    <xdr:sp>
      <xdr:nvSpPr>
        <xdr:cNvPr id="3" name="คำบรรยายภาพแบบสี่เหลี่ยมมุมมน 3"/>
        <xdr:cNvSpPr>
          <a:spLocks/>
        </xdr:cNvSpPr>
      </xdr:nvSpPr>
      <xdr:spPr>
        <a:xfrm>
          <a:off x="4124325" y="2486025"/>
          <a:ext cx="1914525" cy="590550"/>
        </a:xfrm>
        <a:prstGeom prst="wedgeRoundRectCallout">
          <a:avLst>
            <a:gd name="adj1" fmla="val -71097"/>
            <a:gd name="adj2" fmla="val 4970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=MATCH(250000,B$4:B$8,1)</a:t>
          </a:r>
        </a:p>
      </xdr:txBody>
    </xdr:sp>
    <xdr:clientData/>
  </xdr:twoCellAnchor>
  <xdr:twoCellAnchor>
    <xdr:from>
      <xdr:col>5</xdr:col>
      <xdr:colOff>333375</xdr:colOff>
      <xdr:row>13</xdr:row>
      <xdr:rowOff>114300</xdr:rowOff>
    </xdr:from>
    <xdr:to>
      <xdr:col>9</xdr:col>
      <xdr:colOff>38100</xdr:colOff>
      <xdr:row>15</xdr:row>
      <xdr:rowOff>76200</xdr:rowOff>
    </xdr:to>
    <xdr:sp>
      <xdr:nvSpPr>
        <xdr:cNvPr id="4" name="คำบรรยายภาพแบบสี่เหลี่ยมมุมมน 4"/>
        <xdr:cNvSpPr>
          <a:spLocks/>
        </xdr:cNvSpPr>
      </xdr:nvSpPr>
      <xdr:spPr>
        <a:xfrm>
          <a:off x="4191000" y="3705225"/>
          <a:ext cx="1914525" cy="514350"/>
        </a:xfrm>
        <a:prstGeom prst="wedgeRoundRectCallout">
          <a:avLst>
            <a:gd name="adj1" fmla="val -66671"/>
            <a:gd name="adj2" fmla="val -99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=MATCH(100000,B$4:B$8,-1)</a:t>
          </a:r>
        </a:p>
      </xdr:txBody>
    </xdr:sp>
    <xdr:clientData/>
  </xdr:twoCellAnchor>
  <xdr:twoCellAnchor>
    <xdr:from>
      <xdr:col>3</xdr:col>
      <xdr:colOff>438150</xdr:colOff>
      <xdr:row>27</xdr:row>
      <xdr:rowOff>180975</xdr:rowOff>
    </xdr:from>
    <xdr:to>
      <xdr:col>7</xdr:col>
      <xdr:colOff>19050</xdr:colOff>
      <xdr:row>29</xdr:row>
      <xdr:rowOff>142875</xdr:rowOff>
    </xdr:to>
    <xdr:sp>
      <xdr:nvSpPr>
        <xdr:cNvPr id="5" name="คำบรรยายภาพแบบสี่เหลี่ยมมุมมน 5"/>
        <xdr:cNvSpPr>
          <a:spLocks/>
        </xdr:cNvSpPr>
      </xdr:nvSpPr>
      <xdr:spPr>
        <a:xfrm>
          <a:off x="3228975" y="7639050"/>
          <a:ext cx="1638300" cy="514350"/>
        </a:xfrm>
        <a:prstGeom prst="wedgeRoundRectCallout">
          <a:avLst>
            <a:gd name="adj1" fmla="val -79222"/>
            <a:gd name="adj2" fmla="val 101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=MATCH(39,C27:C30,1)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7</xdr:col>
      <xdr:colOff>190500</xdr:colOff>
      <xdr:row>33</xdr:row>
      <xdr:rowOff>238125</xdr:rowOff>
    </xdr:to>
    <xdr:sp>
      <xdr:nvSpPr>
        <xdr:cNvPr id="6" name="คำบรรยายภาพแบบสี่เหลี่ยมมุมมน 6"/>
        <xdr:cNvSpPr>
          <a:spLocks/>
        </xdr:cNvSpPr>
      </xdr:nvSpPr>
      <xdr:spPr>
        <a:xfrm>
          <a:off x="3400425" y="8839200"/>
          <a:ext cx="1638300" cy="514350"/>
        </a:xfrm>
        <a:prstGeom prst="wedgeRoundRectCallout">
          <a:avLst>
            <a:gd name="adj1" fmla="val -88523"/>
            <a:gd name="adj2" fmla="val -907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=MATCH(40,C27:C30,0)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6</xdr:col>
      <xdr:colOff>190500</xdr:colOff>
      <xdr:row>36</xdr:row>
      <xdr:rowOff>238125</xdr:rowOff>
    </xdr:to>
    <xdr:sp>
      <xdr:nvSpPr>
        <xdr:cNvPr id="7" name="คำบรรยายภาพแบบสี่เหลี่ยมมุมมน 7"/>
        <xdr:cNvSpPr>
          <a:spLocks/>
        </xdr:cNvSpPr>
      </xdr:nvSpPr>
      <xdr:spPr>
        <a:xfrm>
          <a:off x="2790825" y="9667875"/>
          <a:ext cx="1638300" cy="514350"/>
        </a:xfrm>
        <a:prstGeom prst="wedgeRoundRectCallout">
          <a:avLst>
            <a:gd name="adj1" fmla="val -60615"/>
            <a:gd name="adj2" fmla="val -16850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=MATCH(40,C27:C30,-1)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0</xdr:row>
      <xdr:rowOff>38100</xdr:rowOff>
    </xdr:from>
    <xdr:ext cx="2124075" cy="466725"/>
    <xdr:sp>
      <xdr:nvSpPr>
        <xdr:cNvPr id="1" name="สี่เหลี่ยมผืนผ้า 1">
          <a:hlinkClick r:id="rId1"/>
        </xdr:cNvPr>
        <xdr:cNvSpPr>
          <a:spLocks/>
        </xdr:cNvSpPr>
      </xdr:nvSpPr>
      <xdr:spPr>
        <a:xfrm>
          <a:off x="6915150" y="38100"/>
          <a:ext cx="2124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กลับหน้าหลัก</a:t>
          </a:r>
        </a:p>
      </xdr:txBody>
    </xdr:sp>
    <xdr:clientData/>
  </xdr:oneCellAnchor>
  <xdr:twoCellAnchor>
    <xdr:from>
      <xdr:col>5</xdr:col>
      <xdr:colOff>390525</xdr:colOff>
      <xdr:row>8</xdr:row>
      <xdr:rowOff>323850</xdr:rowOff>
    </xdr:from>
    <xdr:to>
      <xdr:col>8</xdr:col>
      <xdr:colOff>66675</xdr:colOff>
      <xdr:row>10</xdr:row>
      <xdr:rowOff>47625</xdr:rowOff>
    </xdr:to>
    <xdr:sp>
      <xdr:nvSpPr>
        <xdr:cNvPr id="2" name="คำบรรยายภาพแบบสี่เหลี่ยมมุมมน 2"/>
        <xdr:cNvSpPr>
          <a:spLocks/>
        </xdr:cNvSpPr>
      </xdr:nvSpPr>
      <xdr:spPr>
        <a:xfrm>
          <a:off x="4448175" y="2990850"/>
          <a:ext cx="1638300" cy="390525"/>
        </a:xfrm>
        <a:prstGeom prst="wedgeRoundRectCallout">
          <a:avLst>
            <a:gd name="adj1" fmla="val -71078"/>
            <a:gd name="adj2" fmla="val -10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=INDEX(B4:B8,5)</a:t>
          </a:r>
        </a:p>
      </xdr:txBody>
    </xdr:sp>
    <xdr:clientData/>
  </xdr:twoCellAnchor>
  <xdr:twoCellAnchor>
    <xdr:from>
      <xdr:col>5</xdr:col>
      <xdr:colOff>323850</xdr:colOff>
      <xdr:row>10</xdr:row>
      <xdr:rowOff>266700</xdr:rowOff>
    </xdr:from>
    <xdr:to>
      <xdr:col>8</xdr:col>
      <xdr:colOff>0</xdr:colOff>
      <xdr:row>11</xdr:row>
      <xdr:rowOff>323850</xdr:rowOff>
    </xdr:to>
    <xdr:sp>
      <xdr:nvSpPr>
        <xdr:cNvPr id="3" name="คำบรรยายภาพแบบสี่เหลี่ยมมุมมน 3"/>
        <xdr:cNvSpPr>
          <a:spLocks/>
        </xdr:cNvSpPr>
      </xdr:nvSpPr>
      <xdr:spPr>
        <a:xfrm>
          <a:off x="4381500" y="3600450"/>
          <a:ext cx="1638300" cy="390525"/>
        </a:xfrm>
        <a:prstGeom prst="wedgeRoundRectCallout">
          <a:avLst>
            <a:gd name="adj1" fmla="val -67592"/>
            <a:gd name="adj2" fmla="val -6622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=INDEX(B4:B8,5)</a:t>
          </a:r>
        </a:p>
      </xdr:txBody>
    </xdr:sp>
    <xdr:clientData/>
  </xdr:twoCellAnchor>
  <xdr:twoCellAnchor>
    <xdr:from>
      <xdr:col>5</xdr:col>
      <xdr:colOff>552450</xdr:colOff>
      <xdr:row>12</xdr:row>
      <xdr:rowOff>180975</xdr:rowOff>
    </xdr:from>
    <xdr:to>
      <xdr:col>8</xdr:col>
      <xdr:colOff>228600</xdr:colOff>
      <xdr:row>13</xdr:row>
      <xdr:rowOff>238125</xdr:rowOff>
    </xdr:to>
    <xdr:sp>
      <xdr:nvSpPr>
        <xdr:cNvPr id="4" name="คำบรรยายภาพแบบสี่เหลี่ยมมุมมน 4"/>
        <xdr:cNvSpPr>
          <a:spLocks/>
        </xdr:cNvSpPr>
      </xdr:nvSpPr>
      <xdr:spPr>
        <a:xfrm>
          <a:off x="4610100" y="4181475"/>
          <a:ext cx="1638300" cy="390525"/>
        </a:xfrm>
        <a:prstGeom prst="wedgeRoundRectCallout">
          <a:avLst>
            <a:gd name="adj1" fmla="val -89101"/>
            <a:gd name="adj2" fmla="val -100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=INDEX(B5:F5,4)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95250</xdr:colOff>
      <xdr:row>15</xdr:row>
      <xdr:rowOff>304800</xdr:rowOff>
    </xdr:to>
    <xdr:sp>
      <xdr:nvSpPr>
        <xdr:cNvPr id="5" name="คำบรรยายภาพแบบสี่เหลี่ยมมุมมน 5"/>
        <xdr:cNvSpPr>
          <a:spLocks/>
        </xdr:cNvSpPr>
      </xdr:nvSpPr>
      <xdr:spPr>
        <a:xfrm>
          <a:off x="4800600" y="5000625"/>
          <a:ext cx="1314450" cy="304800"/>
        </a:xfrm>
        <a:prstGeom prst="wedgeRoundRectCallout">
          <a:avLst>
            <a:gd name="adj1" fmla="val -111888"/>
            <a:gd name="adj2" fmla="val -2973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=INDEX(B5:F5,4)</a:t>
          </a:r>
        </a:p>
      </xdr:txBody>
    </xdr:sp>
    <xdr:clientData/>
  </xdr:twoCellAnchor>
  <xdr:twoCellAnchor>
    <xdr:from>
      <xdr:col>2</xdr:col>
      <xdr:colOff>695325</xdr:colOff>
      <xdr:row>17</xdr:row>
      <xdr:rowOff>180975</xdr:rowOff>
    </xdr:from>
    <xdr:to>
      <xdr:col>4</xdr:col>
      <xdr:colOff>676275</xdr:colOff>
      <xdr:row>18</xdr:row>
      <xdr:rowOff>152400</xdr:rowOff>
    </xdr:to>
    <xdr:sp>
      <xdr:nvSpPr>
        <xdr:cNvPr id="6" name="คำบรรยายภาพแบบสี่เหลี่ยมมุมมน 6"/>
        <xdr:cNvSpPr>
          <a:spLocks/>
        </xdr:cNvSpPr>
      </xdr:nvSpPr>
      <xdr:spPr>
        <a:xfrm>
          <a:off x="2257425" y="5848350"/>
          <a:ext cx="1762125" cy="304800"/>
        </a:xfrm>
        <a:prstGeom prst="wedgeRoundRectCallout">
          <a:avLst>
            <a:gd name="adj1" fmla="val 22476"/>
            <a:gd name="adj2" fmla="val -4630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=SUM(INDEX(D4:F8,5,0))</a:t>
          </a:r>
        </a:p>
      </xdr:txBody>
    </xdr:sp>
    <xdr:clientData/>
  </xdr:twoCellAnchor>
  <xdr:twoCellAnchor>
    <xdr:from>
      <xdr:col>5</xdr:col>
      <xdr:colOff>304800</xdr:colOff>
      <xdr:row>17</xdr:row>
      <xdr:rowOff>57150</xdr:rowOff>
    </xdr:from>
    <xdr:to>
      <xdr:col>8</xdr:col>
      <xdr:colOff>466725</xdr:colOff>
      <xdr:row>18</xdr:row>
      <xdr:rowOff>28575</xdr:rowOff>
    </xdr:to>
    <xdr:sp>
      <xdr:nvSpPr>
        <xdr:cNvPr id="7" name="คำบรรยายภาพแบบสี่เหลี่ยมมุมมน 7"/>
        <xdr:cNvSpPr>
          <a:spLocks/>
        </xdr:cNvSpPr>
      </xdr:nvSpPr>
      <xdr:spPr>
        <a:xfrm>
          <a:off x="4362450" y="5724525"/>
          <a:ext cx="2124075" cy="304800"/>
        </a:xfrm>
        <a:prstGeom prst="wedgeRoundRectCallout">
          <a:avLst>
            <a:gd name="adj1" fmla="val -75509"/>
            <a:gd name="adj2" fmla="val -3005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=AVERAGE(INDEX(D4:F8,0,3))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0</xdr:rowOff>
    </xdr:from>
    <xdr:ext cx="2124075" cy="466725"/>
    <xdr:sp>
      <xdr:nvSpPr>
        <xdr:cNvPr id="1" name="สี่เหลี่ยมผืนผ้า 1">
          <a:hlinkClick r:id="rId1"/>
        </xdr:cNvPr>
        <xdr:cNvSpPr>
          <a:spLocks/>
        </xdr:cNvSpPr>
      </xdr:nvSpPr>
      <xdr:spPr>
        <a:xfrm>
          <a:off x="6724650" y="0"/>
          <a:ext cx="2124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กลับหน้าหลัก</a:t>
          </a:r>
        </a:p>
      </xdr:txBody>
    </xdr:sp>
    <xdr:clientData/>
  </xdr:oneCellAnchor>
  <xdr:twoCellAnchor>
    <xdr:from>
      <xdr:col>5</xdr:col>
      <xdr:colOff>457200</xdr:colOff>
      <xdr:row>7</xdr:row>
      <xdr:rowOff>219075</xdr:rowOff>
    </xdr:from>
    <xdr:to>
      <xdr:col>8</xdr:col>
      <xdr:colOff>57150</xdr:colOff>
      <xdr:row>9</xdr:row>
      <xdr:rowOff>142875</xdr:rowOff>
    </xdr:to>
    <xdr:sp>
      <xdr:nvSpPr>
        <xdr:cNvPr id="2" name="คำบรรยายภาพแบบสี่เหลี่ยมมุมมน 2"/>
        <xdr:cNvSpPr>
          <a:spLocks/>
        </xdr:cNvSpPr>
      </xdr:nvSpPr>
      <xdr:spPr>
        <a:xfrm>
          <a:off x="4505325" y="2371725"/>
          <a:ext cx="1676400" cy="514350"/>
        </a:xfrm>
        <a:prstGeom prst="wedgeRoundRectCallout">
          <a:avLst>
            <a:gd name="adj1" fmla="val -122018"/>
            <a:gd name="adj2" fmla="val 48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=OFFSET(B2,1,1)</a:t>
          </a: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7</xdr:col>
      <xdr:colOff>295275</xdr:colOff>
      <xdr:row>12</xdr:row>
      <xdr:rowOff>9525</xdr:rowOff>
    </xdr:to>
    <xdr:sp>
      <xdr:nvSpPr>
        <xdr:cNvPr id="3" name="คำบรรยายภาพแบบสี่เหลี่ยมมุมมน 3"/>
        <xdr:cNvSpPr>
          <a:spLocks/>
        </xdr:cNvSpPr>
      </xdr:nvSpPr>
      <xdr:spPr>
        <a:xfrm>
          <a:off x="4133850" y="3152775"/>
          <a:ext cx="1676400" cy="514350"/>
        </a:xfrm>
        <a:prstGeom prst="wedgeRoundRectCallout">
          <a:avLst>
            <a:gd name="adj1" fmla="val -100995"/>
            <a:gd name="adj2" fmla="val -370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=OFFSET(B2,1,1)</a:t>
          </a:r>
        </a:p>
      </xdr:txBody>
    </xdr:sp>
    <xdr:clientData/>
  </xdr:twoCellAnchor>
  <xdr:twoCellAnchor>
    <xdr:from>
      <xdr:col>5</xdr:col>
      <xdr:colOff>323850</xdr:colOff>
      <xdr:row>12</xdr:row>
      <xdr:rowOff>66675</xdr:rowOff>
    </xdr:from>
    <xdr:to>
      <xdr:col>7</xdr:col>
      <xdr:colOff>533400</xdr:colOff>
      <xdr:row>13</xdr:row>
      <xdr:rowOff>247650</xdr:rowOff>
    </xdr:to>
    <xdr:sp>
      <xdr:nvSpPr>
        <xdr:cNvPr id="4" name="คำบรรยายภาพแบบสี่เหลี่ยมมุมมน 4"/>
        <xdr:cNvSpPr>
          <a:spLocks/>
        </xdr:cNvSpPr>
      </xdr:nvSpPr>
      <xdr:spPr>
        <a:xfrm>
          <a:off x="4371975" y="3724275"/>
          <a:ext cx="1676400" cy="514350"/>
        </a:xfrm>
        <a:prstGeom prst="wedgeRoundRectCallout">
          <a:avLst>
            <a:gd name="adj1" fmla="val -110087"/>
            <a:gd name="adj2" fmla="val -888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=OFFSET(B2,1,1)</a:t>
          </a:r>
        </a:p>
      </xdr:txBody>
    </xdr:sp>
    <xdr:clientData/>
  </xdr:twoCellAnchor>
  <xdr:twoCellAnchor>
    <xdr:from>
      <xdr:col>2</xdr:col>
      <xdr:colOff>428625</xdr:colOff>
      <xdr:row>13</xdr:row>
      <xdr:rowOff>238125</xdr:rowOff>
    </xdr:from>
    <xdr:to>
      <xdr:col>4</xdr:col>
      <xdr:colOff>638175</xdr:colOff>
      <xdr:row>15</xdr:row>
      <xdr:rowOff>47625</xdr:rowOff>
    </xdr:to>
    <xdr:sp>
      <xdr:nvSpPr>
        <xdr:cNvPr id="5" name="คำบรรยายภาพแบบสี่เหลี่ยมมุมมน 5"/>
        <xdr:cNvSpPr>
          <a:spLocks/>
        </xdr:cNvSpPr>
      </xdr:nvSpPr>
      <xdr:spPr>
        <a:xfrm>
          <a:off x="2276475" y="4200525"/>
          <a:ext cx="1676400" cy="400050"/>
        </a:xfrm>
        <a:prstGeom prst="wedgeRoundRectCallout">
          <a:avLst>
            <a:gd name="adj1" fmla="val -15199"/>
            <a:gd name="adj2" fmla="val -119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=OFFSET(C3:G7,2,2,1,1)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12"/>
  <sheetViews>
    <sheetView zoomScale="130" zoomScaleNormal="130" zoomScalePageLayoutView="0" workbookViewId="0" topLeftCell="A1">
      <selection activeCell="E12" sqref="E12"/>
    </sheetView>
  </sheetViews>
  <sheetFormatPr defaultColWidth="9.140625" defaultRowHeight="21.75"/>
  <sheetData>
    <row r="5" ht="21.75">
      <c r="C5" s="18" t="s">
        <v>49</v>
      </c>
    </row>
    <row r="6" ht="21.75">
      <c r="C6" s="20" t="s">
        <v>46</v>
      </c>
    </row>
    <row r="7" ht="21.75">
      <c r="C7" s="20" t="s">
        <v>47</v>
      </c>
    </row>
    <row r="8" ht="21.75">
      <c r="C8" s="20" t="s">
        <v>48</v>
      </c>
    </row>
    <row r="9" ht="21.75">
      <c r="C9" s="20"/>
    </row>
    <row r="10" ht="21.75">
      <c r="C10" s="18"/>
    </row>
    <row r="11" ht="21.75">
      <c r="C11" s="20"/>
    </row>
    <row r="12" ht="21.75">
      <c r="C12" s="20"/>
    </row>
  </sheetData>
  <sheetProtection/>
  <hyperlinks>
    <hyperlink ref="C6" location="match!A1" display="MATCH"/>
    <hyperlink ref="C7" location="index!A1" display="INDEX"/>
    <hyperlink ref="C8" location="offset!A1" display="OFFSET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6">
      <selection activeCell="J39" sqref="J39"/>
    </sheetView>
  </sheetViews>
  <sheetFormatPr defaultColWidth="9.140625" defaultRowHeight="21.75"/>
  <cols>
    <col min="1" max="1" width="11.57421875" style="0" customWidth="1"/>
    <col min="2" max="2" width="19.7109375" style="0" bestFit="1" customWidth="1"/>
    <col min="3" max="3" width="10.57421875" style="0" bestFit="1" customWidth="1"/>
    <col min="5" max="5" width="6.8515625" style="0" customWidth="1"/>
    <col min="6" max="6" width="5.7109375" style="0" customWidth="1"/>
  </cols>
  <sheetData>
    <row r="1" ht="21.75">
      <c r="A1" t="s">
        <v>5</v>
      </c>
    </row>
    <row r="2" spans="2:7" ht="21.75">
      <c r="B2" t="s">
        <v>1</v>
      </c>
      <c r="E2" s="3"/>
      <c r="F2" s="3"/>
      <c r="G2" s="3"/>
    </row>
    <row r="3" spans="2:7" ht="21.75">
      <c r="B3" s="4" t="s">
        <v>2</v>
      </c>
      <c r="C3" s="4" t="s">
        <v>3</v>
      </c>
      <c r="E3" s="23"/>
      <c r="F3" s="3"/>
      <c r="G3" s="3"/>
    </row>
    <row r="4" spans="2:7" ht="21.75">
      <c r="B4" s="2">
        <v>500000</v>
      </c>
      <c r="C4" s="5">
        <v>0.3</v>
      </c>
      <c r="E4" s="23"/>
      <c r="F4" s="3"/>
      <c r="G4" s="3"/>
    </row>
    <row r="5" spans="2:7" ht="21.75">
      <c r="B5" s="2">
        <v>200000</v>
      </c>
      <c r="C5" s="5">
        <v>0.2</v>
      </c>
      <c r="E5" s="23"/>
      <c r="F5" s="3"/>
      <c r="G5" s="3"/>
    </row>
    <row r="6" spans="2:7" ht="21.75">
      <c r="B6" s="2">
        <v>100000</v>
      </c>
      <c r="C6" s="5">
        <v>0.15</v>
      </c>
      <c r="E6" s="23"/>
      <c r="F6" s="3"/>
      <c r="G6" s="3"/>
    </row>
    <row r="7" spans="2:7" ht="21.75">
      <c r="B7" s="2">
        <v>50000</v>
      </c>
      <c r="C7" s="5">
        <v>0.08</v>
      </c>
      <c r="E7" s="23"/>
      <c r="F7" s="3"/>
      <c r="G7" s="3"/>
    </row>
    <row r="8" spans="2:5" ht="21.75">
      <c r="B8" s="2">
        <v>10000</v>
      </c>
      <c r="C8" s="5">
        <v>0.01</v>
      </c>
      <c r="E8" s="18"/>
    </row>
    <row r="9" spans="5:7" ht="21.75">
      <c r="E9" s="18"/>
      <c r="G9" s="18"/>
    </row>
    <row r="10" ht="21.75">
      <c r="E10" s="18"/>
    </row>
    <row r="11" spans="1:6" ht="21.75">
      <c r="A11" s="38" t="s">
        <v>8</v>
      </c>
      <c r="B11" s="38"/>
      <c r="C11" s="38"/>
      <c r="D11" s="38"/>
      <c r="E11" s="6">
        <f>MATCH(100000,B$4:B$8,0)</f>
        <v>3</v>
      </c>
      <c r="F11" s="18"/>
    </row>
    <row r="12" spans="1:5" ht="21.75">
      <c r="A12" s="38" t="s">
        <v>7</v>
      </c>
      <c r="B12" s="38"/>
      <c r="C12" s="38"/>
      <c r="D12" s="38"/>
      <c r="E12" s="6">
        <f>MATCH(250000,B$4:B$8,1)</f>
        <v>5</v>
      </c>
    </row>
    <row r="13" spans="1:6" ht="21.75">
      <c r="A13" s="38" t="s">
        <v>6</v>
      </c>
      <c r="B13" s="38"/>
      <c r="C13" s="38"/>
      <c r="D13" s="38"/>
      <c r="E13" s="6">
        <f>MATCH(100000,B$4:B$8,-1)</f>
        <v>3</v>
      </c>
      <c r="F13" s="18"/>
    </row>
    <row r="17" ht="21.75">
      <c r="A17" s="15" t="s">
        <v>50</v>
      </c>
    </row>
    <row r="18" ht="21.75">
      <c r="A18" t="s">
        <v>51</v>
      </c>
    </row>
    <row r="19" ht="21.75">
      <c r="A19" t="s">
        <v>52</v>
      </c>
    </row>
    <row r="20" ht="21.75">
      <c r="A20" t="s">
        <v>53</v>
      </c>
    </row>
    <row r="21" ht="21.75">
      <c r="A21" t="s">
        <v>54</v>
      </c>
    </row>
    <row r="22" ht="21.75">
      <c r="A22" s="21" t="s">
        <v>55</v>
      </c>
    </row>
    <row r="23" ht="21.75">
      <c r="A23" s="19" t="s">
        <v>63</v>
      </c>
    </row>
    <row r="24" ht="21.75">
      <c r="A24" s="19" t="s">
        <v>64</v>
      </c>
    </row>
    <row r="26" ht="21.75">
      <c r="B26" s="15" t="s">
        <v>62</v>
      </c>
    </row>
    <row r="27" spans="2:3" ht="21.75">
      <c r="B27" s="22" t="s">
        <v>56</v>
      </c>
      <c r="C27" s="1">
        <v>41</v>
      </c>
    </row>
    <row r="28" spans="2:3" ht="21.75">
      <c r="B28" s="22" t="s">
        <v>57</v>
      </c>
      <c r="C28" s="1">
        <v>40</v>
      </c>
    </row>
    <row r="29" spans="2:3" ht="21.75">
      <c r="B29" s="22" t="s">
        <v>4</v>
      </c>
      <c r="C29" s="1">
        <v>38</v>
      </c>
    </row>
    <row r="30" spans="2:3" ht="21.75">
      <c r="B30" s="22" t="s">
        <v>58</v>
      </c>
      <c r="C30" s="1">
        <v>25</v>
      </c>
    </row>
    <row r="31" spans="2:5" ht="21.75">
      <c r="B31" s="24" t="s">
        <v>59</v>
      </c>
      <c r="C31" t="e">
        <f>MATCH(39,C27:C30,1)</f>
        <v>#N/A</v>
      </c>
      <c r="E31" s="18" t="s">
        <v>79</v>
      </c>
    </row>
    <row r="32" spans="2:3" ht="21.75">
      <c r="B32" s="24" t="s">
        <v>60</v>
      </c>
      <c r="C32">
        <f>MATCH(40,C27:C30,0)</f>
        <v>2</v>
      </c>
    </row>
    <row r="33" spans="2:4" ht="21.75">
      <c r="B33" s="24" t="s">
        <v>61</v>
      </c>
      <c r="C33">
        <f>MATCH(40,C27:C30,-1)</f>
        <v>2</v>
      </c>
      <c r="D33" s="18"/>
    </row>
  </sheetData>
  <sheetProtection/>
  <mergeCells count="3">
    <mergeCell ref="A11:D11"/>
    <mergeCell ref="A12:D12"/>
    <mergeCell ref="A13:D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24">
      <selection activeCell="G26" sqref="G26"/>
    </sheetView>
  </sheetViews>
  <sheetFormatPr defaultColWidth="9.140625" defaultRowHeight="21.75"/>
  <cols>
    <col min="2" max="2" width="14.28125" style="0" customWidth="1"/>
    <col min="3" max="3" width="15.8515625" style="0" customWidth="1"/>
    <col min="4" max="4" width="10.8515625" style="0" customWidth="1"/>
    <col min="5" max="5" width="10.7109375" style="0" customWidth="1"/>
    <col min="6" max="6" width="11.140625" style="0" customWidth="1"/>
  </cols>
  <sheetData>
    <row r="1" spans="2:11" ht="26.25">
      <c r="B1" s="25" t="s">
        <v>9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26.25">
      <c r="B2" s="40" t="s">
        <v>10</v>
      </c>
      <c r="C2" s="40" t="s">
        <v>11</v>
      </c>
      <c r="D2" s="39" t="s">
        <v>0</v>
      </c>
      <c r="E2" s="39"/>
      <c r="F2" s="39"/>
      <c r="G2" s="25"/>
      <c r="H2" s="25"/>
      <c r="I2" s="25"/>
      <c r="J2" s="25"/>
      <c r="K2" s="25"/>
    </row>
    <row r="3" spans="2:11" ht="26.25">
      <c r="B3" s="40"/>
      <c r="C3" s="40"/>
      <c r="D3" s="26" t="s">
        <v>12</v>
      </c>
      <c r="E3" s="26" t="s">
        <v>13</v>
      </c>
      <c r="F3" s="26" t="s">
        <v>14</v>
      </c>
      <c r="G3" s="25"/>
      <c r="H3" s="25"/>
      <c r="I3" s="25"/>
      <c r="J3" s="25"/>
      <c r="K3" s="25"/>
    </row>
    <row r="4" spans="2:11" ht="26.25">
      <c r="B4" s="27">
        <v>45001</v>
      </c>
      <c r="C4" s="28" t="s">
        <v>22</v>
      </c>
      <c r="D4" s="28">
        <v>50</v>
      </c>
      <c r="E4" s="28">
        <v>85</v>
      </c>
      <c r="F4" s="28">
        <v>42</v>
      </c>
      <c r="G4" s="25"/>
      <c r="H4" s="25"/>
      <c r="I4" s="25"/>
      <c r="J4" s="25"/>
      <c r="K4" s="25"/>
    </row>
    <row r="5" spans="2:11" ht="26.25">
      <c r="B5" s="27">
        <v>45002</v>
      </c>
      <c r="C5" s="28" t="s">
        <v>15</v>
      </c>
      <c r="D5" s="28">
        <v>25</v>
      </c>
      <c r="E5" s="28">
        <v>52</v>
      </c>
      <c r="F5" s="28">
        <v>23</v>
      </c>
      <c r="G5" s="25"/>
      <c r="H5" s="25"/>
      <c r="I5" s="25"/>
      <c r="J5" s="25"/>
      <c r="K5" s="25"/>
    </row>
    <row r="6" spans="2:11" ht="26.25">
      <c r="B6" s="27">
        <v>45003</v>
      </c>
      <c r="C6" s="28" t="s">
        <v>18</v>
      </c>
      <c r="D6" s="28">
        <v>20</v>
      </c>
      <c r="E6" s="28">
        <v>47</v>
      </c>
      <c r="F6" s="28">
        <v>35</v>
      </c>
      <c r="G6" s="25"/>
      <c r="H6" s="25"/>
      <c r="I6" s="25"/>
      <c r="J6" s="25"/>
      <c r="K6" s="25"/>
    </row>
    <row r="7" spans="2:11" ht="26.25">
      <c r="B7" s="27">
        <v>45004</v>
      </c>
      <c r="C7" s="28" t="s">
        <v>16</v>
      </c>
      <c r="D7" s="28">
        <v>18</v>
      </c>
      <c r="E7" s="28">
        <v>56</v>
      </c>
      <c r="F7" s="28">
        <v>26</v>
      </c>
      <c r="G7" s="25"/>
      <c r="H7" s="25"/>
      <c r="I7" s="25"/>
      <c r="J7" s="25"/>
      <c r="K7" s="25"/>
    </row>
    <row r="8" spans="2:11" ht="26.25">
      <c r="B8" s="27">
        <v>45005</v>
      </c>
      <c r="C8" s="28" t="s">
        <v>17</v>
      </c>
      <c r="D8" s="28">
        <v>45</v>
      </c>
      <c r="E8" s="28">
        <v>66</v>
      </c>
      <c r="F8" s="28">
        <v>40</v>
      </c>
      <c r="G8" s="25"/>
      <c r="H8" s="25"/>
      <c r="I8" s="25"/>
      <c r="J8" s="25"/>
      <c r="K8" s="25"/>
    </row>
    <row r="9" spans="2:11" ht="26.25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 ht="26.25">
      <c r="B10" s="41" t="s">
        <v>19</v>
      </c>
      <c r="C10" s="41"/>
      <c r="D10" s="41"/>
      <c r="E10" s="29">
        <f>INDEX(B4:B8,5)</f>
        <v>45005</v>
      </c>
      <c r="F10" s="25"/>
      <c r="G10" s="25"/>
      <c r="H10" s="25"/>
      <c r="I10" s="25"/>
      <c r="J10" s="25"/>
      <c r="K10" s="25"/>
    </row>
    <row r="11" spans="2:11" ht="26.25">
      <c r="B11" s="41" t="s">
        <v>20</v>
      </c>
      <c r="C11" s="41"/>
      <c r="D11" s="41"/>
      <c r="E11" s="29">
        <f>INDEX(D4:D8,1)</f>
        <v>50</v>
      </c>
      <c r="F11" s="25"/>
      <c r="G11" s="25"/>
      <c r="H11" s="25"/>
      <c r="I11" s="25"/>
      <c r="J11" s="25"/>
      <c r="K11" s="25"/>
    </row>
    <row r="12" spans="2:11" ht="26.25">
      <c r="B12" s="41" t="s">
        <v>21</v>
      </c>
      <c r="C12" s="41"/>
      <c r="D12" s="41"/>
      <c r="E12" s="29">
        <f>INDEX(B5:F5,4)</f>
        <v>52</v>
      </c>
      <c r="F12" s="25"/>
      <c r="G12" s="25"/>
      <c r="H12" s="25"/>
      <c r="I12" s="25"/>
      <c r="J12" s="25"/>
      <c r="K12" s="25"/>
    </row>
    <row r="13" spans="2:11" ht="26.25">
      <c r="B13" s="45" t="s">
        <v>77</v>
      </c>
      <c r="C13" s="45"/>
      <c r="D13" s="45"/>
      <c r="E13" s="29">
        <f>INDEX(B4:F8,4,3)</f>
        <v>18</v>
      </c>
      <c r="F13" s="25"/>
      <c r="G13" s="25"/>
      <c r="H13" s="25"/>
      <c r="I13" s="25"/>
      <c r="J13" s="25"/>
      <c r="K13" s="25"/>
    </row>
    <row r="14" spans="2:11" ht="26.25">
      <c r="B14" s="42" t="s">
        <v>39</v>
      </c>
      <c r="C14" s="43"/>
      <c r="D14" s="44"/>
      <c r="E14" s="30">
        <f>SUM(INDEX(D4:F8,5,0))</f>
        <v>151</v>
      </c>
      <c r="F14" s="25"/>
      <c r="G14" s="25"/>
      <c r="H14" s="25"/>
      <c r="I14" s="25"/>
      <c r="J14" s="25"/>
      <c r="K14" s="25"/>
    </row>
    <row r="15" spans="2:11" ht="26.25">
      <c r="B15" s="42" t="s">
        <v>38</v>
      </c>
      <c r="C15" s="43"/>
      <c r="D15" s="44"/>
      <c r="E15" s="30">
        <f>AVERAGE(INDEX(D4:F8,0,3))</f>
        <v>33.2</v>
      </c>
      <c r="F15" s="25"/>
      <c r="G15" s="25"/>
      <c r="H15" s="25"/>
      <c r="I15" s="25"/>
      <c r="J15" s="25"/>
      <c r="K15" s="25"/>
    </row>
    <row r="16" spans="2:11" ht="26.25">
      <c r="B16" s="32"/>
      <c r="C16" s="32"/>
      <c r="D16" s="32"/>
      <c r="E16" s="33"/>
      <c r="F16" s="25"/>
      <c r="G16" s="25"/>
      <c r="H16" s="25"/>
      <c r="I16" s="25"/>
      <c r="J16" s="25"/>
      <c r="K16" s="25"/>
    </row>
    <row r="17" spans="2:11" ht="26.25">
      <c r="B17" s="32"/>
      <c r="C17" s="32"/>
      <c r="D17" s="32"/>
      <c r="E17" s="33"/>
      <c r="F17" s="25"/>
      <c r="G17" s="25"/>
      <c r="H17" s="25"/>
      <c r="I17" s="25"/>
      <c r="J17" s="25"/>
      <c r="K17" s="25"/>
    </row>
    <row r="18" spans="2:11" ht="26.25">
      <c r="B18" s="32"/>
      <c r="C18" s="32"/>
      <c r="D18" s="32"/>
      <c r="E18" s="33"/>
      <c r="F18" s="25"/>
      <c r="G18" s="25"/>
      <c r="H18" s="25"/>
      <c r="I18" s="25"/>
      <c r="J18" s="25"/>
      <c r="K18" s="25"/>
    </row>
    <row r="19" spans="2:11" ht="26.25">
      <c r="B19" s="32"/>
      <c r="C19" s="32"/>
      <c r="D19" s="32"/>
      <c r="E19" s="33"/>
      <c r="F19" s="25"/>
      <c r="G19" s="25"/>
      <c r="H19" s="25"/>
      <c r="I19" s="25"/>
      <c r="J19" s="25"/>
      <c r="K19" s="25"/>
    </row>
    <row r="20" spans="2:11" ht="26.25">
      <c r="B20" s="32"/>
      <c r="C20" s="32"/>
      <c r="D20" s="32"/>
      <c r="E20" s="33"/>
      <c r="F20" s="25"/>
      <c r="G20" s="25"/>
      <c r="H20" s="25"/>
      <c r="I20" s="25"/>
      <c r="J20" s="25"/>
      <c r="K20" s="25"/>
    </row>
    <row r="21" s="31" customFormat="1" ht="27.75">
      <c r="B21" s="31" t="s">
        <v>65</v>
      </c>
    </row>
    <row r="22" s="31" customFormat="1" ht="27.75">
      <c r="B22" s="31" t="s">
        <v>67</v>
      </c>
    </row>
    <row r="23" s="31" customFormat="1" ht="27.75">
      <c r="B23" s="14" t="s">
        <v>66</v>
      </c>
    </row>
    <row r="24" s="31" customFormat="1" ht="27.75">
      <c r="B24" s="14" t="s">
        <v>74</v>
      </c>
    </row>
    <row r="26" ht="21.75">
      <c r="B26" s="15" t="s">
        <v>72</v>
      </c>
    </row>
    <row r="27" ht="27.75">
      <c r="B27" s="14" t="s">
        <v>70</v>
      </c>
    </row>
    <row r="28" ht="21.75">
      <c r="B28" s="18" t="s">
        <v>68</v>
      </c>
    </row>
    <row r="29" ht="21.75">
      <c r="B29" s="18" t="s">
        <v>69</v>
      </c>
    </row>
    <row r="31" ht="21.75">
      <c r="B31" s="15" t="s">
        <v>71</v>
      </c>
    </row>
    <row r="32" ht="27.75">
      <c r="B32" s="14" t="s">
        <v>74</v>
      </c>
    </row>
    <row r="33" ht="21.75">
      <c r="B33" s="18" t="s">
        <v>73</v>
      </c>
    </row>
    <row r="34" ht="21.75">
      <c r="B34" s="18" t="s">
        <v>75</v>
      </c>
    </row>
    <row r="35" ht="21.75">
      <c r="B35" t="s">
        <v>76</v>
      </c>
    </row>
  </sheetData>
  <sheetProtection/>
  <mergeCells count="9">
    <mergeCell ref="D2:F2"/>
    <mergeCell ref="B2:B3"/>
    <mergeCell ref="C2:C3"/>
    <mergeCell ref="B10:D10"/>
    <mergeCell ref="B15:D15"/>
    <mergeCell ref="B14:D14"/>
    <mergeCell ref="B11:D11"/>
    <mergeCell ref="B12:D12"/>
    <mergeCell ref="B13:D13"/>
  </mergeCells>
  <printOptions/>
  <pageMargins left="0.21" right="0.22" top="0.71" bottom="0.62" header="0.51" footer="0.3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N14" sqref="N14"/>
    </sheetView>
  </sheetViews>
  <sheetFormatPr defaultColWidth="9.140625" defaultRowHeight="21.75"/>
  <cols>
    <col min="1" max="1" width="9.140625" style="10" customWidth="1"/>
    <col min="2" max="2" width="18.57421875" style="10" customWidth="1"/>
    <col min="3" max="7" width="11.00390625" style="10" customWidth="1"/>
    <col min="8" max="16384" width="9.140625" style="10" customWidth="1"/>
  </cols>
  <sheetData>
    <row r="1" ht="24">
      <c r="A1" s="10" t="s">
        <v>78</v>
      </c>
    </row>
    <row r="2" spans="2:7" ht="24">
      <c r="B2" s="8" t="s">
        <v>23</v>
      </c>
      <c r="C2" s="8">
        <v>2541</v>
      </c>
      <c r="D2" s="8">
        <v>2542</v>
      </c>
      <c r="E2" s="8">
        <v>2543</v>
      </c>
      <c r="F2" s="8">
        <v>2544</v>
      </c>
      <c r="G2" s="8">
        <v>2545</v>
      </c>
    </row>
    <row r="3" spans="2:7" ht="24">
      <c r="B3" s="7" t="s">
        <v>24</v>
      </c>
      <c r="C3" s="11">
        <v>100000</v>
      </c>
      <c r="D3" s="11">
        <v>120000</v>
      </c>
      <c r="E3" s="11">
        <v>180000</v>
      </c>
      <c r="F3" s="11">
        <v>240000</v>
      </c>
      <c r="G3" s="35">
        <v>270000</v>
      </c>
    </row>
    <row r="4" spans="2:7" ht="24">
      <c r="B4" s="7" t="s">
        <v>25</v>
      </c>
      <c r="C4" s="35">
        <v>50000</v>
      </c>
      <c r="D4" s="11">
        <v>54000</v>
      </c>
      <c r="E4" s="11">
        <v>58000</v>
      </c>
      <c r="F4" s="11">
        <v>61000</v>
      </c>
      <c r="G4" s="11">
        <v>65000</v>
      </c>
    </row>
    <row r="5" spans="2:7" ht="24">
      <c r="B5" s="7" t="s">
        <v>26</v>
      </c>
      <c r="C5" s="11">
        <v>120000</v>
      </c>
      <c r="D5" s="11">
        <v>200000</v>
      </c>
      <c r="E5" s="11">
        <v>280000</v>
      </c>
      <c r="F5" s="11">
        <v>350000</v>
      </c>
      <c r="G5" s="11">
        <v>410000</v>
      </c>
    </row>
    <row r="6" spans="2:7" ht="24">
      <c r="B6" s="7" t="s">
        <v>27</v>
      </c>
      <c r="C6" s="11">
        <v>85000</v>
      </c>
      <c r="D6" s="11">
        <v>85000</v>
      </c>
      <c r="E6" s="11">
        <v>85000</v>
      </c>
      <c r="F6" s="11">
        <v>85000</v>
      </c>
      <c r="G6" s="11">
        <v>85000</v>
      </c>
    </row>
    <row r="7" spans="2:7" ht="24">
      <c r="B7" s="12" t="s">
        <v>28</v>
      </c>
      <c r="C7" s="13">
        <f>SUM(C3:C6)</f>
        <v>355000</v>
      </c>
      <c r="D7" s="13">
        <f>SUM(D3:D6)</f>
        <v>459000</v>
      </c>
      <c r="E7" s="13">
        <f>SUM(E3:E6)</f>
        <v>603000</v>
      </c>
      <c r="F7" s="13">
        <f>SUM(F3:F6)</f>
        <v>736000</v>
      </c>
      <c r="G7" s="13">
        <f>SUM(G3:G6)</f>
        <v>830000</v>
      </c>
    </row>
    <row r="9" spans="2:6" ht="24">
      <c r="B9" s="9"/>
      <c r="C9" s="9"/>
      <c r="F9" s="37"/>
    </row>
    <row r="10" spans="3:6" ht="24">
      <c r="C10" s="16" t="s">
        <v>40</v>
      </c>
      <c r="D10" s="10">
        <f ca="1">OFFSET(B2,1,1)</f>
        <v>100000</v>
      </c>
      <c r="F10" s="36"/>
    </row>
    <row r="11" spans="3:4" ht="24">
      <c r="C11" s="16" t="s">
        <v>41</v>
      </c>
      <c r="D11" s="10" t="str">
        <f ca="1">OFFSET(B2,3,0)</f>
        <v>ค่าโทรศัพท์</v>
      </c>
    </row>
    <row r="12" spans="3:6" ht="24">
      <c r="C12" s="16" t="s">
        <v>42</v>
      </c>
      <c r="D12" s="10">
        <f ca="1">OFFSET(B7,-5,5)</f>
        <v>2545</v>
      </c>
      <c r="F12" s="36"/>
    </row>
    <row r="13" spans="3:4" ht="24">
      <c r="C13" s="16" t="s">
        <v>43</v>
      </c>
      <c r="D13" s="10">
        <f ca="1">OFFSET(C3:G7,2,2,1,1)</f>
        <v>280000</v>
      </c>
    </row>
    <row r="17" ht="24">
      <c r="B17" s="10" t="s">
        <v>80</v>
      </c>
    </row>
    <row r="18" ht="24">
      <c r="B18" s="10" t="s">
        <v>81</v>
      </c>
    </row>
    <row r="19" ht="24">
      <c r="B19" s="10" t="s">
        <v>82</v>
      </c>
    </row>
    <row r="20" ht="24">
      <c r="B20" s="10" t="s">
        <v>83</v>
      </c>
    </row>
    <row r="22" ht="24">
      <c r="B22" s="34" t="s">
        <v>29</v>
      </c>
    </row>
    <row r="24" ht="24">
      <c r="B24" s="16" t="s">
        <v>30</v>
      </c>
    </row>
    <row r="25" ht="24">
      <c r="B25" s="10" t="s">
        <v>31</v>
      </c>
    </row>
    <row r="26" ht="24">
      <c r="B26" s="10" t="s">
        <v>32</v>
      </c>
    </row>
    <row r="27" ht="24">
      <c r="B27" s="17" t="s">
        <v>44</v>
      </c>
    </row>
    <row r="28" ht="24">
      <c r="B28" s="10" t="s">
        <v>33</v>
      </c>
    </row>
    <row r="29" ht="24">
      <c r="B29" s="10" t="s">
        <v>34</v>
      </c>
    </row>
    <row r="30" ht="24">
      <c r="B30" s="10" t="s">
        <v>35</v>
      </c>
    </row>
    <row r="31" ht="24">
      <c r="B31" s="17" t="s">
        <v>45</v>
      </c>
    </row>
    <row r="32" ht="24">
      <c r="B32" s="10" t="s">
        <v>36</v>
      </c>
    </row>
    <row r="33" ht="24">
      <c r="B33" s="10" t="s">
        <v>37</v>
      </c>
    </row>
    <row r="34" ht="24">
      <c r="B34" s="10" t="s">
        <v>35</v>
      </c>
    </row>
  </sheetData>
  <sheetProtection/>
  <printOptions/>
  <pageMargins left="0.23" right="0.16" top="0.49" bottom="0.57" header="0.31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HP</cp:lastModifiedBy>
  <cp:lastPrinted>2011-02-02T07:56:14Z</cp:lastPrinted>
  <dcterms:created xsi:type="dcterms:W3CDTF">2004-06-26T04:06:38Z</dcterms:created>
  <dcterms:modified xsi:type="dcterms:W3CDTF">2011-11-17T03:20:02Z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