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5340" tabRatio="932" activeTab="3"/>
  </bookViews>
  <sheets>
    <sheet name="การตรึงเชลล์น้ำอัดลม" sheetId="1" r:id="rId1"/>
    <sheet name="ตรึงเชลล์น้ำอัดลม" sheetId="2" r:id="rId2"/>
    <sheet name="การตรึงcellราคาสินค้า" sheetId="3" r:id="rId3"/>
    <sheet name="การคิดร้อยละ" sheetId="4" r:id="rId4"/>
    <sheet name="ร้อยละคนว่างงาน" sheetId="5" r:id="rId5"/>
    <sheet name="คะแนนร้อยละ" sheetId="6" r:id="rId6"/>
  </sheets>
  <externalReferences>
    <externalReference r:id="rId9"/>
  </externalReferences>
  <definedNames>
    <definedName name="_xlfn.BAHTTEXT" hidden="1">#NAME?</definedName>
    <definedName name="ราคาสุทธิ">#REF!</definedName>
  </definedNames>
  <calcPr fullCalcOnLoad="1"/>
</workbook>
</file>

<file path=xl/sharedStrings.xml><?xml version="1.0" encoding="utf-8"?>
<sst xmlns="http://schemas.openxmlformats.org/spreadsheetml/2006/main" count="139" uniqueCount="94">
  <si>
    <t>รหัสสินค้า</t>
  </si>
  <si>
    <t>Total</t>
  </si>
  <si>
    <t>รวม</t>
  </si>
  <si>
    <t>ITEM</t>
  </si>
  <si>
    <t>UNIT PRICE</t>
  </si>
  <si>
    <t>AMOUNT</t>
  </si>
  <si>
    <t>ให้นักเรียนคิดคำนวณร้อยละ และหาผลรวม</t>
  </si>
  <si>
    <t>งบประมาณเงินรายได้ โครงการพิเศษ ปีงบประมาณ 2551</t>
  </si>
  <si>
    <t>หลักสูตร</t>
  </si>
  <si>
    <t>ประมาณการรายรับ</t>
  </si>
  <si>
    <t>จัดสรรให้กับหน่วยงาน</t>
  </si>
  <si>
    <t>มหาวิทยาลัย</t>
  </si>
  <si>
    <t>คณะ/ภาควิชา</t>
  </si>
  <si>
    <t>บาท</t>
  </si>
  <si>
    <t>ร้อยละ</t>
  </si>
  <si>
    <t>บริหารธุรกิจบัณฑิต(ต่อเนื่อง)</t>
  </si>
  <si>
    <t>บริหารธุรกิจบัณฑิต(ภาษาอังกฤษ)</t>
  </si>
  <si>
    <t>บริหารธุรกิจมหาบัณฑิต (MBA)</t>
  </si>
  <si>
    <t xml:space="preserve">รัฐประศาสนศาสตรมหาบัณฑิต (MPA) </t>
  </si>
  <si>
    <t>รวมทั้งสิ้น</t>
  </si>
  <si>
    <t>สรุปผลการปฏิบัติงาน จัดงานในประเทศของสำนักงานจัดหางาน ภาคเหนือ</t>
  </si>
  <si>
    <t xml:space="preserve">รายการ </t>
  </si>
  <si>
    <t>ผู้ลงทะเบียนสมัครงาน(คน)</t>
  </si>
  <si>
    <t>ตำแหน่งอัตราว่างงาน (อัตรา)</t>
  </si>
  <si>
    <t>ชาย</t>
  </si>
  <si>
    <t>หญิง</t>
  </si>
  <si>
    <t>สจจ.เชียงใหม่</t>
  </si>
  <si>
    <t>สจจ.ลำพูน</t>
  </si>
  <si>
    <t>สจจ.ลำปาง</t>
  </si>
  <si>
    <t>สจจ.อุตรดิตถ์</t>
  </si>
  <si>
    <t>สจจ.แพร่</t>
  </si>
  <si>
    <t>ศูนย์ภาคเหนือ</t>
  </si>
  <si>
    <t>MONTHLY SALES REPORT</t>
  </si>
  <si>
    <t>FOR JUNE 2008</t>
  </si>
  <si>
    <t>CODE</t>
  </si>
  <si>
    <t>SALES PER WEEK</t>
  </si>
  <si>
    <t>TOTAL UNIT</t>
  </si>
  <si>
    <t>week 1</t>
  </si>
  <si>
    <t>week 2</t>
  </si>
  <si>
    <t>week 3</t>
  </si>
  <si>
    <t>week 4</t>
  </si>
  <si>
    <t>c1</t>
  </si>
  <si>
    <t>COKE</t>
  </si>
  <si>
    <t>c2</t>
  </si>
  <si>
    <t>SPRITE</t>
  </si>
  <si>
    <t>c3</t>
  </si>
  <si>
    <t>FANTA-RED</t>
  </si>
  <si>
    <t>c4</t>
  </si>
  <si>
    <t>FANTA-ORANGE</t>
  </si>
  <si>
    <t>c5</t>
  </si>
  <si>
    <t>FANTA-GREEN</t>
  </si>
  <si>
    <t>c6</t>
  </si>
  <si>
    <t>FANTA-GRAVE</t>
  </si>
  <si>
    <t>Baht</t>
  </si>
  <si>
    <t xml:space="preserve"> TOTAL COST</t>
  </si>
  <si>
    <t xml:space="preserve"> TOTAL   PROFIT</t>
  </si>
  <si>
    <t xml:space="preserve"> TOTAL PROFIT</t>
  </si>
  <si>
    <t>COST</t>
  </si>
  <si>
    <t>แบบฝึกหัดครั้งที่3</t>
  </si>
  <si>
    <t>การคิดเปอร์เซ็นต์คะแนน</t>
  </si>
  <si>
    <t>student</t>
  </si>
  <si>
    <t>lab1</t>
  </si>
  <si>
    <t>lab2</t>
  </si>
  <si>
    <t>lab3</t>
  </si>
  <si>
    <t>score#1</t>
  </si>
  <si>
    <t>Test1</t>
  </si>
  <si>
    <t>Test2</t>
  </si>
  <si>
    <t>score#2</t>
  </si>
  <si>
    <t>Final</t>
  </si>
  <si>
    <t>score#3</t>
  </si>
  <si>
    <t>[10]</t>
  </si>
  <si>
    <t>[20]</t>
  </si>
  <si>
    <t>[30]</t>
  </si>
  <si>
    <t>[30%]</t>
  </si>
  <si>
    <t>[100]</t>
  </si>
  <si>
    <t>[40%]</t>
  </si>
  <si>
    <t>[100%]</t>
  </si>
  <si>
    <t>ช่องสีฟ้า ให้ใช้สูตรคำนวณ</t>
  </si>
  <si>
    <t>ช่องสีเขียว ให้เขียนสูตรรวม</t>
  </si>
  <si>
    <t>การคำนวณราคาสินค้า</t>
  </si>
  <si>
    <t>ชื่อสินค้า</t>
  </si>
  <si>
    <t>ราคาสินค้า</t>
  </si>
  <si>
    <t>อัตราภาษี</t>
  </si>
  <si>
    <t>ราคาสินค้ารวมภาษี</t>
  </si>
  <si>
    <t>โฟมล้างหน้า</t>
  </si>
  <si>
    <t>ผงซักฟอก</t>
  </si>
  <si>
    <t>แชมพู</t>
  </si>
  <si>
    <t>ครีมนวดผม</t>
  </si>
  <si>
    <t>ครีมอาบน้ำ</t>
  </si>
  <si>
    <t>สบู่</t>
  </si>
  <si>
    <t>ยาสีฟัน</t>
  </si>
  <si>
    <t>น้ำยาล้างจาน</t>
  </si>
  <si>
    <t>แปรงสีฟัน</t>
  </si>
  <si>
    <t>จัดสรรหลักสูตร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</si>
</sst>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;[Red]0"/>
    <numFmt numFmtId="193" formatCode="0.00;[Red]0.00"/>
    <numFmt numFmtId="194" formatCode="m/d/yy"/>
    <numFmt numFmtId="195" formatCode="000"/>
    <numFmt numFmtId="196" formatCode="mmm\-yyyy"/>
    <numFmt numFmtId="197" formatCode="_-* #,##0.000_-;\-* #,##0.000_-;_-* &quot;-&quot;??_-;_-@_-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b/>
      <sz val="14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0"/>
      <name val="Arial"/>
      <family val="2"/>
    </font>
    <font>
      <sz val="14"/>
      <name val="CordiaUPC"/>
      <family val="0"/>
    </font>
    <font>
      <sz val="16"/>
      <name val="Browallia New"/>
      <family val="2"/>
    </font>
    <font>
      <b/>
      <sz val="18"/>
      <color indexed="12"/>
      <name val="Browallia New"/>
      <family val="2"/>
    </font>
    <font>
      <b/>
      <sz val="16"/>
      <color indexed="10"/>
      <name val="Browallia New"/>
      <family val="2"/>
    </font>
    <font>
      <b/>
      <sz val="14"/>
      <color indexed="10"/>
      <name val="Browallia New"/>
      <family val="2"/>
    </font>
    <font>
      <b/>
      <sz val="14"/>
      <color indexed="57"/>
      <name val="Browallia New"/>
      <family val="2"/>
    </font>
    <font>
      <sz val="14"/>
      <name val="Browallia New"/>
      <family val="2"/>
    </font>
    <font>
      <b/>
      <sz val="14"/>
      <color indexed="14"/>
      <name val="Browallia New"/>
      <family val="2"/>
    </font>
    <font>
      <b/>
      <sz val="16"/>
      <color indexed="12"/>
      <name val="Browallia New"/>
      <family val="2"/>
    </font>
    <font>
      <b/>
      <i/>
      <sz val="14"/>
      <name val="Cordia New"/>
      <family val="2"/>
    </font>
    <font>
      <b/>
      <i/>
      <sz val="16"/>
      <color indexed="10"/>
      <name val="Cordia New"/>
      <family val="2"/>
    </font>
    <font>
      <sz val="10"/>
      <name val="Cordia New"/>
      <family val="2"/>
    </font>
    <font>
      <b/>
      <sz val="30"/>
      <color indexed="12"/>
      <name val="Cordia New"/>
      <family val="2"/>
    </font>
    <font>
      <sz val="30"/>
      <color indexed="12"/>
      <name val="Cordia New"/>
      <family val="2"/>
    </font>
    <font>
      <sz val="30"/>
      <name val="Cordia New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22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22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47">
      <alignment/>
      <protection/>
    </xf>
    <xf numFmtId="191" fontId="4" fillId="0" borderId="10" xfId="38" applyNumberFormat="1" applyFont="1" applyBorder="1" applyAlignment="1">
      <alignment/>
    </xf>
    <xf numFmtId="191" fontId="3" fillId="33" borderId="10" xfId="38" applyNumberFormat="1" applyFont="1" applyFill="1" applyBorder="1" applyAlignment="1">
      <alignment/>
    </xf>
    <xf numFmtId="0" fontId="13" fillId="0" borderId="11" xfId="47" applyFont="1" applyBorder="1">
      <alignment/>
      <protection/>
    </xf>
    <xf numFmtId="0" fontId="13" fillId="0" borderId="12" xfId="47" applyFont="1" applyBorder="1">
      <alignment/>
      <protection/>
    </xf>
    <xf numFmtId="0" fontId="13" fillId="0" borderId="13" xfId="47" applyFont="1" applyBorder="1">
      <alignment/>
      <protection/>
    </xf>
    <xf numFmtId="0" fontId="14" fillId="0" borderId="14" xfId="47" applyFont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4" fillId="0" borderId="0" xfId="47" applyFont="1">
      <alignment/>
      <protection/>
    </xf>
    <xf numFmtId="191" fontId="22" fillId="0" borderId="0" xfId="38" applyNumberFormat="1" applyFont="1" applyAlignment="1">
      <alignment/>
    </xf>
    <xf numFmtId="191" fontId="3" fillId="34" borderId="10" xfId="38" applyNumberFormat="1" applyFont="1" applyFill="1" applyBorder="1" applyAlignment="1">
      <alignment horizontal="center"/>
    </xf>
    <xf numFmtId="0" fontId="16" fillId="0" borderId="10" xfId="47" applyFont="1" applyBorder="1" applyAlignment="1">
      <alignment horizontal="center"/>
      <protection/>
    </xf>
    <xf numFmtId="191" fontId="4" fillId="0" borderId="10" xfId="38" applyNumberFormat="1" applyFont="1" applyBorder="1" applyAlignment="1">
      <alignment/>
    </xf>
    <xf numFmtId="191" fontId="3" fillId="35" borderId="10" xfId="38" applyNumberFormat="1" applyFont="1" applyFill="1" applyBorder="1" applyAlignment="1">
      <alignment/>
    </xf>
    <xf numFmtId="0" fontId="4" fillId="0" borderId="0" xfId="47" applyFont="1" applyBorder="1">
      <alignment/>
      <protection/>
    </xf>
    <xf numFmtId="191" fontId="3" fillId="33" borderId="16" xfId="38" applyNumberFormat="1" applyFont="1" applyFill="1" applyBorder="1" applyAlignment="1">
      <alignment/>
    </xf>
    <xf numFmtId="191" fontId="4" fillId="0" borderId="0" xfId="38" applyNumberFormat="1" applyFont="1" applyAlignment="1">
      <alignment/>
    </xf>
    <xf numFmtId="0" fontId="17" fillId="0" borderId="0" xfId="47" applyFont="1">
      <alignment/>
      <protection/>
    </xf>
    <xf numFmtId="2" fontId="17" fillId="0" borderId="0" xfId="47" applyNumberFormat="1" applyFont="1">
      <alignment/>
      <protection/>
    </xf>
    <xf numFmtId="2" fontId="2" fillId="0" borderId="0" xfId="47" applyNumberFormat="1">
      <alignment/>
      <protection/>
    </xf>
    <xf numFmtId="191" fontId="6" fillId="36" borderId="10" xfId="38" applyNumberFormat="1" applyFont="1" applyFill="1" applyBorder="1" applyAlignment="1">
      <alignment/>
    </xf>
    <xf numFmtId="191" fontId="6" fillId="37" borderId="10" xfId="38" applyNumberFormat="1" applyFont="1" applyFill="1" applyBorder="1" applyAlignment="1">
      <alignment/>
    </xf>
    <xf numFmtId="0" fontId="3" fillId="36" borderId="16" xfId="47" applyFont="1" applyFill="1" applyBorder="1">
      <alignment/>
      <protection/>
    </xf>
    <xf numFmtId="191" fontId="3" fillId="36" borderId="10" xfId="38" applyNumberFormat="1" applyFont="1" applyFill="1" applyBorder="1" applyAlignment="1">
      <alignment/>
    </xf>
    <xf numFmtId="0" fontId="3" fillId="37" borderId="10" xfId="47" applyFont="1" applyFill="1" applyBorder="1">
      <alignment/>
      <protection/>
    </xf>
    <xf numFmtId="191" fontId="3" fillId="37" borderId="10" xfId="38" applyNumberFormat="1" applyFont="1" applyFill="1" applyBorder="1" applyAlignment="1">
      <alignment/>
    </xf>
    <xf numFmtId="0" fontId="18" fillId="0" borderId="0" xfId="47" applyFont="1">
      <alignment/>
      <protection/>
    </xf>
    <xf numFmtId="0" fontId="23" fillId="38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2" fontId="23" fillId="39" borderId="10" xfId="0" applyNumberFormat="1" applyFont="1" applyFill="1" applyBorder="1" applyAlignment="1">
      <alignment/>
    </xf>
    <xf numFmtId="2" fontId="23" fillId="40" borderId="10" xfId="0" applyNumberFormat="1" applyFont="1" applyFill="1" applyBorder="1" applyAlignment="1">
      <alignment/>
    </xf>
    <xf numFmtId="0" fontId="23" fillId="40" borderId="10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19" fillId="0" borderId="0" xfId="49" applyFont="1" applyFill="1" applyBorder="1" applyAlignment="1">
      <alignment horizontal="center"/>
      <protection/>
    </xf>
    <xf numFmtId="0" fontId="20" fillId="0" borderId="0" xfId="49" applyFont="1" applyFill="1" applyBorder="1">
      <alignment/>
      <protection/>
    </xf>
    <xf numFmtId="0" fontId="21" fillId="0" borderId="0" xfId="49" applyFont="1" applyFill="1">
      <alignment/>
      <protection/>
    </xf>
    <xf numFmtId="0" fontId="19" fillId="33" borderId="17" xfId="49" applyFont="1" applyFill="1" applyBorder="1" applyAlignment="1">
      <alignment horizontal="center"/>
      <protection/>
    </xf>
    <xf numFmtId="0" fontId="21" fillId="0" borderId="0" xfId="49" applyFont="1">
      <alignment/>
      <protection/>
    </xf>
    <xf numFmtId="9" fontId="19" fillId="33" borderId="18" xfId="49" applyNumberFormat="1" applyFont="1" applyFill="1" applyBorder="1" applyAlignment="1">
      <alignment horizontal="center"/>
      <protection/>
    </xf>
    <xf numFmtId="9" fontId="19" fillId="33" borderId="18" xfId="49" applyNumberFormat="1" applyFont="1" applyFill="1" applyBorder="1">
      <alignment/>
      <protection/>
    </xf>
    <xf numFmtId="9" fontId="19" fillId="33" borderId="19" xfId="49" applyNumberFormat="1" applyFont="1" applyFill="1" applyBorder="1">
      <alignment/>
      <protection/>
    </xf>
    <xf numFmtId="195" fontId="21" fillId="37" borderId="20" xfId="49" applyNumberFormat="1" applyFont="1" applyFill="1" applyBorder="1">
      <alignment/>
      <protection/>
    </xf>
    <xf numFmtId="0" fontId="21" fillId="37" borderId="16" xfId="49" applyFont="1" applyFill="1" applyBorder="1">
      <alignment/>
      <protection/>
    </xf>
    <xf numFmtId="1" fontId="21" fillId="37" borderId="16" xfId="49" applyNumberFormat="1" applyFont="1" applyFill="1" applyBorder="1">
      <alignment/>
      <protection/>
    </xf>
    <xf numFmtId="195" fontId="21" fillId="37" borderId="21" xfId="49" applyNumberFormat="1" applyFont="1" applyFill="1" applyBorder="1">
      <alignment/>
      <protection/>
    </xf>
    <xf numFmtId="0" fontId="21" fillId="37" borderId="10" xfId="49" applyFont="1" applyFill="1" applyBorder="1">
      <alignment/>
      <protection/>
    </xf>
    <xf numFmtId="195" fontId="21" fillId="37" borderId="22" xfId="49" applyNumberFormat="1" applyFont="1" applyFill="1" applyBorder="1">
      <alignment/>
      <protection/>
    </xf>
    <xf numFmtId="0" fontId="21" fillId="37" borderId="18" xfId="49" applyFont="1" applyFill="1" applyBorder="1">
      <alignment/>
      <protection/>
    </xf>
    <xf numFmtId="43" fontId="15" fillId="41" borderId="23" xfId="47" applyNumberFormat="1" applyFont="1" applyFill="1" applyBorder="1" applyAlignment="1">
      <alignment horizontal="center"/>
      <protection/>
    </xf>
    <xf numFmtId="0" fontId="11" fillId="0" borderId="24" xfId="47" applyFont="1" applyBorder="1" applyAlignment="1">
      <alignment horizontal="center" vertical="center"/>
      <protection/>
    </xf>
    <xf numFmtId="43" fontId="2" fillId="0" borderId="0" xfId="47" applyNumberFormat="1">
      <alignment/>
      <protection/>
    </xf>
    <xf numFmtId="43" fontId="8" fillId="0" borderId="25" xfId="38" applyFont="1" applyBorder="1" applyAlignment="1">
      <alignment horizontal="center"/>
    </xf>
    <xf numFmtId="43" fontId="8" fillId="0" borderId="26" xfId="38" applyFont="1" applyBorder="1" applyAlignment="1">
      <alignment horizontal="center"/>
    </xf>
    <xf numFmtId="43" fontId="8" fillId="0" borderId="27" xfId="38" applyFont="1" applyBorder="1" applyAlignment="1">
      <alignment horizontal="center"/>
    </xf>
    <xf numFmtId="0" fontId="12" fillId="0" borderId="28" xfId="47" applyFont="1" applyBorder="1" applyAlignment="1">
      <alignment horizontal="center"/>
      <protection/>
    </xf>
    <xf numFmtId="0" fontId="12" fillId="0" borderId="29" xfId="47" applyFont="1" applyBorder="1" applyAlignment="1">
      <alignment horizontal="center"/>
      <protection/>
    </xf>
    <xf numFmtId="0" fontId="12" fillId="0" borderId="29" xfId="47" applyFont="1" applyFill="1" applyBorder="1" applyAlignment="1">
      <alignment horizontal="center"/>
      <protection/>
    </xf>
    <xf numFmtId="43" fontId="8" fillId="0" borderId="10" xfId="38" applyFont="1" applyBorder="1" applyAlignment="1">
      <alignment horizontal="center"/>
    </xf>
    <xf numFmtId="43" fontId="8" fillId="42" borderId="10" xfId="38" applyNumberFormat="1" applyFont="1" applyFill="1" applyBorder="1" applyAlignment="1">
      <alignment horizontal="center"/>
    </xf>
    <xf numFmtId="43" fontId="8" fillId="42" borderId="10" xfId="38" applyFont="1" applyFill="1" applyBorder="1" applyAlignment="1">
      <alignment horizontal="center"/>
    </xf>
    <xf numFmtId="2" fontId="8" fillId="42" borderId="10" xfId="47" applyNumberFormat="1" applyFont="1" applyFill="1" applyBorder="1">
      <alignment/>
      <protection/>
    </xf>
    <xf numFmtId="43" fontId="2" fillId="0" borderId="10" xfId="47" applyNumberFormat="1" applyBorder="1">
      <alignment/>
      <protection/>
    </xf>
    <xf numFmtId="43" fontId="15" fillId="41" borderId="10" xfId="47" applyNumberFormat="1" applyFont="1" applyFill="1" applyBorder="1" applyAlignment="1">
      <alignment horizontal="center"/>
      <protection/>
    </xf>
    <xf numFmtId="43" fontId="8" fillId="41" borderId="10" xfId="38" applyFont="1" applyFill="1" applyBorder="1" applyAlignment="1">
      <alignment horizontal="center"/>
    </xf>
    <xf numFmtId="0" fontId="11" fillId="0" borderId="30" xfId="47" applyFont="1" applyBorder="1" applyAlignment="1">
      <alignment vertical="center"/>
      <protection/>
    </xf>
    <xf numFmtId="0" fontId="12" fillId="0" borderId="31" xfId="47" applyFont="1" applyBorder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3" fillId="34" borderId="32" xfId="47" applyFont="1" applyFill="1" applyBorder="1" applyAlignment="1">
      <alignment horizontal="center" vertical="center"/>
      <protection/>
    </xf>
    <xf numFmtId="0" fontId="3" fillId="34" borderId="16" xfId="47" applyFont="1" applyFill="1" applyBorder="1" applyAlignment="1">
      <alignment horizontal="center" vertical="center"/>
      <protection/>
    </xf>
    <xf numFmtId="191" fontId="3" fillId="34" borderId="32" xfId="38" applyNumberFormat="1" applyFont="1" applyFill="1" applyBorder="1" applyAlignment="1">
      <alignment horizontal="center" vertical="center"/>
    </xf>
    <xf numFmtId="191" fontId="3" fillId="34" borderId="16" xfId="38" applyNumberFormat="1" applyFont="1" applyFill="1" applyBorder="1" applyAlignment="1">
      <alignment horizontal="center" vertical="center"/>
    </xf>
    <xf numFmtId="191" fontId="3" fillId="34" borderId="33" xfId="38" applyNumberFormat="1" applyFont="1" applyFill="1" applyBorder="1" applyAlignment="1">
      <alignment horizontal="center"/>
    </xf>
    <xf numFmtId="191" fontId="3" fillId="34" borderId="34" xfId="38" applyNumberFormat="1" applyFont="1" applyFill="1" applyBorder="1" applyAlignment="1">
      <alignment horizontal="center"/>
    </xf>
    <xf numFmtId="191" fontId="3" fillId="34" borderId="35" xfId="38" applyNumberFormat="1" applyFont="1" applyFill="1" applyBorder="1" applyAlignment="1">
      <alignment horizontal="center"/>
    </xf>
    <xf numFmtId="191" fontId="3" fillId="33" borderId="32" xfId="38" applyNumberFormat="1" applyFont="1" applyFill="1" applyBorder="1" applyAlignment="1">
      <alignment horizontal="center" vertical="center" wrapText="1"/>
    </xf>
    <xf numFmtId="191" fontId="22" fillId="0" borderId="16" xfId="38" applyNumberFormat="1" applyFont="1" applyBorder="1" applyAlignment="1">
      <alignment horizontal="center" vertical="center" wrapText="1"/>
    </xf>
    <xf numFmtId="191" fontId="3" fillId="35" borderId="32" xfId="38" applyNumberFormat="1" applyFont="1" applyFill="1" applyBorder="1" applyAlignment="1">
      <alignment horizontal="center" vertical="center"/>
    </xf>
    <xf numFmtId="191" fontId="3" fillId="35" borderId="16" xfId="38" applyNumberFormat="1" applyFont="1" applyFill="1" applyBorder="1" applyAlignment="1">
      <alignment horizontal="center" vertical="center"/>
    </xf>
    <xf numFmtId="0" fontId="19" fillId="33" borderId="36" xfId="49" applyFont="1" applyFill="1" applyBorder="1" applyAlignment="1">
      <alignment horizontal="center" vertical="center"/>
      <protection/>
    </xf>
    <xf numFmtId="0" fontId="21" fillId="0" borderId="37" xfId="49" applyFont="1" applyBorder="1" applyAlignment="1">
      <alignment horizontal="center" vertical="center"/>
      <protection/>
    </xf>
    <xf numFmtId="0" fontId="19" fillId="33" borderId="38" xfId="49" applyFont="1" applyFill="1" applyBorder="1" applyAlignment="1">
      <alignment horizontal="center" vertical="center"/>
      <protection/>
    </xf>
    <xf numFmtId="0" fontId="21" fillId="0" borderId="39" xfId="49" applyFont="1" applyBorder="1" applyAlignment="1">
      <alignment horizontal="center" vertical="center"/>
      <protection/>
    </xf>
    <xf numFmtId="0" fontId="19" fillId="33" borderId="40" xfId="49" applyFont="1" applyFill="1" applyBorder="1" applyAlignment="1">
      <alignment horizontal="left"/>
      <protection/>
    </xf>
    <xf numFmtId="0" fontId="19" fillId="33" borderId="41" xfId="49" applyFont="1" applyFill="1" applyBorder="1" applyAlignment="1">
      <alignment horizontal="left"/>
      <protection/>
    </xf>
    <xf numFmtId="0" fontId="19" fillId="33" borderId="42" xfId="49" applyFont="1" applyFill="1" applyBorder="1" applyAlignment="1">
      <alignment horizontal="left"/>
      <protection/>
    </xf>
    <xf numFmtId="0" fontId="3" fillId="36" borderId="32" xfId="47" applyFont="1" applyFill="1" applyBorder="1" applyAlignment="1">
      <alignment horizontal="center" vertical="center" wrapText="1"/>
      <protection/>
    </xf>
    <xf numFmtId="0" fontId="3" fillId="36" borderId="16" xfId="47" applyFont="1" applyFill="1" applyBorder="1" applyAlignment="1">
      <alignment horizontal="center" vertical="center" wrapText="1"/>
      <protection/>
    </xf>
    <xf numFmtId="191" fontId="3" fillId="37" borderId="32" xfId="38" applyNumberFormat="1" applyFont="1" applyFill="1" applyBorder="1" applyAlignment="1">
      <alignment horizontal="center" vertical="center" wrapText="1"/>
    </xf>
    <xf numFmtId="191" fontId="3" fillId="37" borderId="16" xfId="38" applyNumberFormat="1" applyFont="1" applyFill="1" applyBorder="1" applyAlignment="1">
      <alignment horizontal="center" vertical="center" wrapText="1"/>
    </xf>
    <xf numFmtId="0" fontId="6" fillId="0" borderId="32" xfId="47" applyFont="1" applyBorder="1" applyAlignment="1">
      <alignment horizontal="center"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9" xfId="47" applyFont="1" applyBorder="1" applyAlignment="1">
      <alignment horizontal="center" vertical="center"/>
      <protection/>
    </xf>
    <xf numFmtId="0" fontId="10" fillId="0" borderId="43" xfId="47" applyFont="1" applyBorder="1" applyAlignment="1">
      <alignment horizontal="center" vertical="center"/>
      <protection/>
    </xf>
    <xf numFmtId="0" fontId="10" fillId="0" borderId="44" xfId="47" applyFont="1" applyBorder="1" applyAlignment="1">
      <alignment horizontal="center" vertical="center"/>
      <protection/>
    </xf>
    <xf numFmtId="0" fontId="11" fillId="0" borderId="43" xfId="47" applyFont="1" applyBorder="1" applyAlignment="1">
      <alignment horizontal="center"/>
      <protection/>
    </xf>
    <xf numFmtId="0" fontId="11" fillId="0" borderId="45" xfId="47" applyFont="1" applyBorder="1" applyAlignment="1">
      <alignment horizontal="center"/>
      <protection/>
    </xf>
    <xf numFmtId="0" fontId="11" fillId="0" borderId="46" xfId="47" applyFont="1" applyBorder="1" applyAlignment="1">
      <alignment horizontal="center"/>
      <protection/>
    </xf>
    <xf numFmtId="0" fontId="11" fillId="0" borderId="47" xfId="47" applyFont="1" applyBorder="1" applyAlignment="1">
      <alignment horizontal="center"/>
      <protection/>
    </xf>
    <xf numFmtId="0" fontId="11" fillId="0" borderId="48" xfId="47" applyFont="1" applyBorder="1" applyAlignment="1">
      <alignment horizontal="center"/>
      <protection/>
    </xf>
    <xf numFmtId="0" fontId="11" fillId="0" borderId="49" xfId="47" applyFont="1" applyBorder="1" applyAlignment="1">
      <alignment horizontal="center"/>
      <protection/>
    </xf>
    <xf numFmtId="0" fontId="11" fillId="0" borderId="50" xfId="47" applyFont="1" applyBorder="1" applyAlignment="1">
      <alignment horizontal="center"/>
      <protection/>
    </xf>
    <xf numFmtId="0" fontId="0" fillId="0" borderId="51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51" xfId="0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 4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xcel03_2&#3588;&#3636;&#3604;&#3588;&#3656;&#3634;&#3609;&#3657;&#3635;&#3629;&#3633;&#3604;&#3621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"/>
      <sheetName val="Absolute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6" sqref="F16"/>
    </sheetView>
  </sheetViews>
  <sheetFormatPr defaultColWidth="9.00390625" defaultRowHeight="15"/>
  <cols>
    <col min="1" max="1" width="9.00390625" style="1" customWidth="1"/>
    <col min="2" max="2" width="13.8515625" style="1" customWidth="1"/>
    <col min="3" max="6" width="9.00390625" style="1" bestFit="1" customWidth="1"/>
    <col min="7" max="7" width="8.421875" style="1" customWidth="1"/>
    <col min="8" max="8" width="9.421875" style="1" customWidth="1"/>
    <col min="9" max="16384" width="9.00390625" style="1" customWidth="1"/>
  </cols>
  <sheetData>
    <row r="1" spans="1:8" ht="21.75" customHeight="1">
      <c r="A1" s="70" t="s">
        <v>32</v>
      </c>
      <c r="B1" s="70"/>
      <c r="C1" s="70"/>
      <c r="D1" s="70"/>
      <c r="E1" s="70"/>
      <c r="F1" s="70"/>
      <c r="G1" s="70"/>
      <c r="H1" s="70"/>
    </row>
    <row r="2" spans="1:8" ht="21.75" customHeight="1">
      <c r="A2" s="70" t="s">
        <v>33</v>
      </c>
      <c r="B2" s="70"/>
      <c r="C2" s="70"/>
      <c r="D2" s="70"/>
      <c r="E2" s="70"/>
      <c r="F2" s="70"/>
      <c r="G2" s="70"/>
      <c r="H2" s="70"/>
    </row>
    <row r="3" spans="1:8" ht="21.75">
      <c r="A3" s="12"/>
      <c r="B3" s="12"/>
      <c r="C3" s="12"/>
      <c r="D3" s="12"/>
      <c r="E3" s="12"/>
      <c r="F3" s="12"/>
      <c r="G3" s="12"/>
      <c r="H3" s="12"/>
    </row>
    <row r="4" spans="1:10" ht="21" customHeight="1">
      <c r="A4" s="71" t="s">
        <v>34</v>
      </c>
      <c r="B4" s="73" t="s">
        <v>3</v>
      </c>
      <c r="C4" s="75" t="s">
        <v>35</v>
      </c>
      <c r="D4" s="76"/>
      <c r="E4" s="76"/>
      <c r="F4" s="77"/>
      <c r="G4" s="78" t="s">
        <v>36</v>
      </c>
      <c r="H4" s="80" t="s">
        <v>5</v>
      </c>
      <c r="I4" s="13"/>
      <c r="J4" s="13"/>
    </row>
    <row r="5" spans="1:10" ht="21">
      <c r="A5" s="72"/>
      <c r="B5" s="74"/>
      <c r="C5" s="14" t="s">
        <v>37</v>
      </c>
      <c r="D5" s="14" t="s">
        <v>38</v>
      </c>
      <c r="E5" s="14" t="s">
        <v>39</v>
      </c>
      <c r="F5" s="14" t="s">
        <v>40</v>
      </c>
      <c r="G5" s="79"/>
      <c r="H5" s="81"/>
      <c r="I5" s="13"/>
      <c r="J5" s="13"/>
    </row>
    <row r="6" spans="1:10" ht="21.75">
      <c r="A6" s="15" t="s">
        <v>41</v>
      </c>
      <c r="B6" s="16" t="s">
        <v>42</v>
      </c>
      <c r="C6" s="2">
        <v>2000</v>
      </c>
      <c r="D6" s="2">
        <v>1895</v>
      </c>
      <c r="E6" s="2">
        <v>1777</v>
      </c>
      <c r="F6" s="2">
        <v>2020</v>
      </c>
      <c r="G6" s="3">
        <f aca="true" t="shared" si="0" ref="G6:G11">SUM(C6:F6)</f>
        <v>7692</v>
      </c>
      <c r="H6" s="17">
        <f>G6*$C$16</f>
        <v>61536</v>
      </c>
      <c r="I6" s="13"/>
      <c r="J6" s="13"/>
    </row>
    <row r="7" spans="1:10" ht="21.75">
      <c r="A7" s="15" t="s">
        <v>43</v>
      </c>
      <c r="B7" s="2" t="s">
        <v>44</v>
      </c>
      <c r="C7" s="2">
        <v>1850</v>
      </c>
      <c r="D7" s="2">
        <v>1720</v>
      </c>
      <c r="E7" s="2">
        <v>1763</v>
      </c>
      <c r="F7" s="2">
        <v>1695</v>
      </c>
      <c r="G7" s="3">
        <f t="shared" si="0"/>
        <v>7028</v>
      </c>
      <c r="H7" s="17">
        <f aca="true" t="shared" si="1" ref="H7:H13">G7*$C$16</f>
        <v>56224</v>
      </c>
      <c r="I7" s="13"/>
      <c r="J7" s="13"/>
    </row>
    <row r="8" spans="1:10" ht="21.75">
      <c r="A8" s="15" t="s">
        <v>45</v>
      </c>
      <c r="B8" s="2" t="s">
        <v>46</v>
      </c>
      <c r="C8" s="2">
        <v>1275</v>
      </c>
      <c r="D8" s="2">
        <v>1125</v>
      </c>
      <c r="E8" s="2">
        <v>1111</v>
      </c>
      <c r="F8" s="2">
        <v>1090</v>
      </c>
      <c r="G8" s="3">
        <f t="shared" si="0"/>
        <v>4601</v>
      </c>
      <c r="H8" s="17">
        <f t="shared" si="1"/>
        <v>36808</v>
      </c>
      <c r="I8" s="13"/>
      <c r="J8" s="13"/>
    </row>
    <row r="9" spans="1:10" ht="21.75">
      <c r="A9" s="15" t="s">
        <v>47</v>
      </c>
      <c r="B9" s="2" t="s">
        <v>48</v>
      </c>
      <c r="C9" s="2">
        <v>845</v>
      </c>
      <c r="D9" s="2">
        <v>945</v>
      </c>
      <c r="E9" s="2">
        <v>876</v>
      </c>
      <c r="F9" s="2">
        <v>923</v>
      </c>
      <c r="G9" s="3">
        <f t="shared" si="0"/>
        <v>3589</v>
      </c>
      <c r="H9" s="17">
        <f t="shared" si="1"/>
        <v>28712</v>
      </c>
      <c r="I9" s="13"/>
      <c r="J9" s="13"/>
    </row>
    <row r="10" spans="1:10" ht="21.75">
      <c r="A10" s="15" t="s">
        <v>49</v>
      </c>
      <c r="B10" s="2" t="s">
        <v>50</v>
      </c>
      <c r="C10" s="2">
        <v>580</v>
      </c>
      <c r="D10" s="2">
        <v>545</v>
      </c>
      <c r="E10" s="2">
        <v>574</v>
      </c>
      <c r="F10" s="2">
        <v>605</v>
      </c>
      <c r="G10" s="3">
        <f t="shared" si="0"/>
        <v>2304</v>
      </c>
      <c r="H10" s="17">
        <f t="shared" si="1"/>
        <v>18432</v>
      </c>
      <c r="I10" s="13"/>
      <c r="J10" s="13"/>
    </row>
    <row r="11" spans="1:10" ht="21.75">
      <c r="A11" s="15" t="s">
        <v>51</v>
      </c>
      <c r="B11" s="2" t="s">
        <v>52</v>
      </c>
      <c r="C11" s="2">
        <v>540</v>
      </c>
      <c r="D11" s="2">
        <v>444</v>
      </c>
      <c r="E11" s="2">
        <v>456</v>
      </c>
      <c r="F11" s="2">
        <v>812</v>
      </c>
      <c r="G11" s="3">
        <f t="shared" si="0"/>
        <v>2252</v>
      </c>
      <c r="H11" s="17">
        <f t="shared" si="1"/>
        <v>18016</v>
      </c>
      <c r="I11" s="13"/>
      <c r="J11" s="13"/>
    </row>
    <row r="12" spans="1:10" ht="21.75">
      <c r="A12" s="18"/>
      <c r="B12" s="19" t="s">
        <v>36</v>
      </c>
      <c r="C12" s="3">
        <f>SUM(C6:C11)</f>
        <v>7090</v>
      </c>
      <c r="D12" s="3">
        <f>SUM(D6:D11)</f>
        <v>6674</v>
      </c>
      <c r="E12" s="3">
        <f>SUM(E6:E11)</f>
        <v>6557</v>
      </c>
      <c r="F12" s="3">
        <f>SUM(F6:F11)</f>
        <v>7145</v>
      </c>
      <c r="G12" s="3">
        <f>SUM(G6:G11)</f>
        <v>27466</v>
      </c>
      <c r="H12" s="17">
        <f t="shared" si="1"/>
        <v>219728</v>
      </c>
      <c r="I12" s="13"/>
      <c r="J12" s="13"/>
    </row>
    <row r="13" spans="1:10" ht="21.75">
      <c r="A13" s="18"/>
      <c r="B13" s="17" t="s">
        <v>5</v>
      </c>
      <c r="C13" s="17">
        <f>C12*8</f>
        <v>56720</v>
      </c>
      <c r="D13" s="17">
        <f>D12*8</f>
        <v>53392</v>
      </c>
      <c r="E13" s="17">
        <f>E12*8</f>
        <v>52456</v>
      </c>
      <c r="F13" s="17">
        <f>F12*8</f>
        <v>57160</v>
      </c>
      <c r="G13" s="17">
        <f>G12*8</f>
        <v>219728</v>
      </c>
      <c r="H13" s="17">
        <f t="shared" si="1"/>
        <v>1757824</v>
      </c>
      <c r="I13" s="13"/>
      <c r="J13" s="13"/>
    </row>
    <row r="14" spans="1:10" ht="21.75">
      <c r="A14" s="12"/>
      <c r="B14" s="20"/>
      <c r="C14" s="20"/>
      <c r="D14" s="20"/>
      <c r="E14" s="20"/>
      <c r="F14" s="20"/>
      <c r="G14" s="20"/>
      <c r="H14" s="20"/>
      <c r="I14" s="13"/>
      <c r="J14" s="13"/>
    </row>
    <row r="16" spans="2:4" ht="22.5">
      <c r="B16" s="21" t="s">
        <v>4</v>
      </c>
      <c r="C16" s="22">
        <v>8</v>
      </c>
      <c r="D16" s="21" t="s">
        <v>53</v>
      </c>
    </row>
    <row r="17" ht="12.75">
      <c r="C17" s="23"/>
    </row>
  </sheetData>
  <sheetProtection/>
  <mergeCells count="7">
    <mergeCell ref="A1:H1"/>
    <mergeCell ref="A2:H2"/>
    <mergeCell ref="A4:A5"/>
    <mergeCell ref="B4:B5"/>
    <mergeCell ref="C4:F4"/>
    <mergeCell ref="G4:G5"/>
    <mergeCell ref="H4:H5"/>
  </mergeCells>
  <printOptions horizontalCentered="1"/>
  <pageMargins left="0.7480314960629921" right="0.7480314960629921" top="1.3779527559055118" bottom="1.3779527559055118" header="0.5905511811023623" footer="0.5905511811023623"/>
  <pageSetup orientation="landscape" paperSize="9" r:id="rId1"/>
  <headerFooter alignWithMargins="0">
    <oddHeader>&amp;Lเกิดพงศ์ วิจารณปัญญาสกุล&amp;C5001108182&amp;Rกลุ่ม1</oddHeader>
    <oddFooter>&amp;L23 เมษายน 2552 &amp; 12.30-16.35&amp;CExexcel04&amp;R1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9.00390625" style="1" customWidth="1"/>
    <col min="2" max="2" width="13.8515625" style="1" customWidth="1"/>
    <col min="3" max="6" width="9.00390625" style="1" bestFit="1" customWidth="1"/>
    <col min="7" max="7" width="8.421875" style="1" customWidth="1"/>
    <col min="8" max="8" width="10.28125" style="1" bestFit="1" customWidth="1"/>
    <col min="9" max="9" width="12.8515625" style="1" bestFit="1" customWidth="1"/>
    <col min="10" max="10" width="9.421875" style="1" customWidth="1"/>
    <col min="11" max="16384" width="9.00390625" style="1" customWidth="1"/>
  </cols>
  <sheetData>
    <row r="1" spans="1:10" ht="21.75" customHeight="1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1.75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</row>
    <row r="3" spans="1:8" ht="21.75">
      <c r="A3" s="12"/>
      <c r="B3" s="12"/>
      <c r="C3" s="12"/>
      <c r="D3" s="12"/>
      <c r="E3" s="12"/>
      <c r="F3" s="12"/>
      <c r="G3" s="12"/>
      <c r="H3" s="12"/>
    </row>
    <row r="4" spans="1:10" ht="21" customHeight="1">
      <c r="A4" s="71" t="s">
        <v>34</v>
      </c>
      <c r="B4" s="73" t="s">
        <v>3</v>
      </c>
      <c r="C4" s="75" t="s">
        <v>35</v>
      </c>
      <c r="D4" s="76"/>
      <c r="E4" s="76"/>
      <c r="F4" s="77"/>
      <c r="G4" s="78" t="s">
        <v>36</v>
      </c>
      <c r="H4" s="80" t="s">
        <v>5</v>
      </c>
      <c r="I4" s="89" t="s">
        <v>54</v>
      </c>
      <c r="J4" s="91" t="s">
        <v>55</v>
      </c>
    </row>
    <row r="5" spans="1:10" ht="21">
      <c r="A5" s="72"/>
      <c r="B5" s="74"/>
      <c r="C5" s="14" t="s">
        <v>37</v>
      </c>
      <c r="D5" s="14" t="s">
        <v>38</v>
      </c>
      <c r="E5" s="14" t="s">
        <v>39</v>
      </c>
      <c r="F5" s="14" t="s">
        <v>40</v>
      </c>
      <c r="G5" s="79"/>
      <c r="H5" s="81"/>
      <c r="I5" s="90"/>
      <c r="J5" s="92"/>
    </row>
    <row r="6" spans="1:10" ht="21.75">
      <c r="A6" s="15" t="s">
        <v>41</v>
      </c>
      <c r="B6" s="16" t="s">
        <v>42</v>
      </c>
      <c r="C6" s="2">
        <v>2000</v>
      </c>
      <c r="D6" s="2">
        <v>1895</v>
      </c>
      <c r="E6" s="2">
        <v>1777</v>
      </c>
      <c r="F6" s="2">
        <v>2020</v>
      </c>
      <c r="G6" s="3">
        <f aca="true" t="shared" si="0" ref="G6:G11">SUM(C6:F6)</f>
        <v>7692</v>
      </c>
      <c r="H6" s="17">
        <f>G6*$C$18</f>
        <v>61536</v>
      </c>
      <c r="I6" s="24">
        <f>G6*$C$19</f>
        <v>38460</v>
      </c>
      <c r="J6" s="25">
        <f>H6-I6</f>
        <v>23076</v>
      </c>
    </row>
    <row r="7" spans="1:10" ht="21.75">
      <c r="A7" s="15" t="s">
        <v>43</v>
      </c>
      <c r="B7" s="2" t="s">
        <v>44</v>
      </c>
      <c r="C7" s="2">
        <v>1850</v>
      </c>
      <c r="D7" s="2">
        <v>1720</v>
      </c>
      <c r="E7" s="2">
        <v>1763</v>
      </c>
      <c r="F7" s="2">
        <v>1695</v>
      </c>
      <c r="G7" s="3">
        <f t="shared" si="0"/>
        <v>7028</v>
      </c>
      <c r="H7" s="17">
        <f aca="true" t="shared" si="1" ref="H7:H13">G7*$C$18</f>
        <v>56224</v>
      </c>
      <c r="I7" s="24">
        <f aca="true" t="shared" si="2" ref="I7:I13">G7*$C$19</f>
        <v>35140</v>
      </c>
      <c r="J7" s="25">
        <f aca="true" t="shared" si="3" ref="J7:J13">H7-I7</f>
        <v>21084</v>
      </c>
    </row>
    <row r="8" spans="1:10" ht="21.75">
      <c r="A8" s="15" t="s">
        <v>45</v>
      </c>
      <c r="B8" s="2" t="s">
        <v>46</v>
      </c>
      <c r="C8" s="2">
        <v>1275</v>
      </c>
      <c r="D8" s="2">
        <v>1125</v>
      </c>
      <c r="E8" s="2">
        <v>1111</v>
      </c>
      <c r="F8" s="2">
        <v>1090</v>
      </c>
      <c r="G8" s="3">
        <f t="shared" si="0"/>
        <v>4601</v>
      </c>
      <c r="H8" s="17">
        <f t="shared" si="1"/>
        <v>36808</v>
      </c>
      <c r="I8" s="24">
        <f t="shared" si="2"/>
        <v>23005</v>
      </c>
      <c r="J8" s="25">
        <f t="shared" si="3"/>
        <v>13803</v>
      </c>
    </row>
    <row r="9" spans="1:10" ht="21.75">
      <c r="A9" s="15" t="s">
        <v>47</v>
      </c>
      <c r="B9" s="2" t="s">
        <v>48</v>
      </c>
      <c r="C9" s="2">
        <v>845</v>
      </c>
      <c r="D9" s="2">
        <v>945</v>
      </c>
      <c r="E9" s="2">
        <v>876</v>
      </c>
      <c r="F9" s="2">
        <v>923</v>
      </c>
      <c r="G9" s="3">
        <f t="shared" si="0"/>
        <v>3589</v>
      </c>
      <c r="H9" s="17">
        <f t="shared" si="1"/>
        <v>28712</v>
      </c>
      <c r="I9" s="24">
        <f t="shared" si="2"/>
        <v>17945</v>
      </c>
      <c r="J9" s="25">
        <f t="shared" si="3"/>
        <v>10767</v>
      </c>
    </row>
    <row r="10" spans="1:10" ht="21.75">
      <c r="A10" s="15" t="s">
        <v>49</v>
      </c>
      <c r="B10" s="2" t="s">
        <v>50</v>
      </c>
      <c r="C10" s="2">
        <v>580</v>
      </c>
      <c r="D10" s="2">
        <v>545</v>
      </c>
      <c r="E10" s="2">
        <v>574</v>
      </c>
      <c r="F10" s="2">
        <v>605</v>
      </c>
      <c r="G10" s="3">
        <f t="shared" si="0"/>
        <v>2304</v>
      </c>
      <c r="H10" s="17">
        <f t="shared" si="1"/>
        <v>18432</v>
      </c>
      <c r="I10" s="24">
        <f t="shared" si="2"/>
        <v>11520</v>
      </c>
      <c r="J10" s="25">
        <f t="shared" si="3"/>
        <v>6912</v>
      </c>
    </row>
    <row r="11" spans="1:10" ht="21.75">
      <c r="A11" s="15" t="s">
        <v>51</v>
      </c>
      <c r="B11" s="2" t="s">
        <v>52</v>
      </c>
      <c r="C11" s="2">
        <v>540</v>
      </c>
      <c r="D11" s="2">
        <v>444</v>
      </c>
      <c r="E11" s="2">
        <v>456</v>
      </c>
      <c r="F11" s="2">
        <v>812</v>
      </c>
      <c r="G11" s="3">
        <f t="shared" si="0"/>
        <v>2252</v>
      </c>
      <c r="H11" s="17">
        <f t="shared" si="1"/>
        <v>18016</v>
      </c>
      <c r="I11" s="24">
        <f t="shared" si="2"/>
        <v>11260</v>
      </c>
      <c r="J11" s="25">
        <f t="shared" si="3"/>
        <v>6756</v>
      </c>
    </row>
    <row r="12" spans="1:10" ht="21.75">
      <c r="A12" s="18"/>
      <c r="B12" s="3" t="s">
        <v>36</v>
      </c>
      <c r="C12" s="3">
        <f>SUM(C6:C11)</f>
        <v>7090</v>
      </c>
      <c r="D12" s="3">
        <f>SUM(D6:D11)</f>
        <v>6674</v>
      </c>
      <c r="E12" s="3">
        <f>SUM(E6:E11)</f>
        <v>6557</v>
      </c>
      <c r="F12" s="3">
        <f>SUM(F6:F11)</f>
        <v>7145</v>
      </c>
      <c r="G12" s="3">
        <f>SUM(G6:G11)</f>
        <v>27466</v>
      </c>
      <c r="H12" s="17">
        <f t="shared" si="1"/>
        <v>219728</v>
      </c>
      <c r="I12" s="24">
        <f t="shared" si="2"/>
        <v>137330</v>
      </c>
      <c r="J12" s="25">
        <f t="shared" si="3"/>
        <v>82398</v>
      </c>
    </row>
    <row r="13" spans="1:10" ht="21.75">
      <c r="A13" s="18"/>
      <c r="B13" s="17" t="s">
        <v>5</v>
      </c>
      <c r="C13" s="17">
        <f>C12*8</f>
        <v>56720</v>
      </c>
      <c r="D13" s="17">
        <f>D12*8</f>
        <v>53392</v>
      </c>
      <c r="E13" s="17">
        <f>E12*8</f>
        <v>52456</v>
      </c>
      <c r="F13" s="17">
        <f>F12*8</f>
        <v>57160</v>
      </c>
      <c r="G13" s="17">
        <f>G12*8</f>
        <v>219728</v>
      </c>
      <c r="H13" s="17">
        <f t="shared" si="1"/>
        <v>1757824</v>
      </c>
      <c r="I13" s="24">
        <f t="shared" si="2"/>
        <v>1098640</v>
      </c>
      <c r="J13" s="25">
        <f t="shared" si="3"/>
        <v>659184</v>
      </c>
    </row>
    <row r="14" spans="1:10" ht="21.75">
      <c r="A14" s="12"/>
      <c r="B14" s="26" t="s">
        <v>54</v>
      </c>
      <c r="C14" s="27">
        <f>C12*$C$19</f>
        <v>35450</v>
      </c>
      <c r="D14" s="27">
        <f>D12*$C$19</f>
        <v>33370</v>
      </c>
      <c r="E14" s="27">
        <f>E12*$C$19</f>
        <v>32785</v>
      </c>
      <c r="F14" s="27">
        <f>F12*$C$19</f>
        <v>35725</v>
      </c>
      <c r="G14" s="27">
        <f>G12*$C$19</f>
        <v>137330</v>
      </c>
      <c r="H14" s="20"/>
      <c r="I14" s="13"/>
      <c r="J14" s="13"/>
    </row>
    <row r="15" spans="1:8" ht="21.75">
      <c r="A15" s="12"/>
      <c r="B15" s="28" t="s">
        <v>56</v>
      </c>
      <c r="C15" s="29">
        <f>C13-C14</f>
        <v>21270</v>
      </c>
      <c r="D15" s="29">
        <f>D13-D14</f>
        <v>20022</v>
      </c>
      <c r="E15" s="29">
        <f>E13-E14</f>
        <v>19671</v>
      </c>
      <c r="F15" s="29">
        <f>F13-F14</f>
        <v>21435</v>
      </c>
      <c r="G15" s="29">
        <f>G13-G14</f>
        <v>82398</v>
      </c>
      <c r="H15" s="12"/>
    </row>
    <row r="16" spans="1:8" ht="21.75" customHeight="1">
      <c r="A16" s="12"/>
      <c r="B16" s="12"/>
      <c r="C16" s="12"/>
      <c r="D16" s="12"/>
      <c r="E16" s="12"/>
      <c r="F16" s="12"/>
      <c r="G16" s="12"/>
      <c r="H16" s="12"/>
    </row>
    <row r="17" spans="2:4" ht="15">
      <c r="B17" s="30"/>
      <c r="C17" s="30"/>
      <c r="D17" s="30"/>
    </row>
    <row r="18" spans="2:4" ht="22.5">
      <c r="B18" s="21" t="s">
        <v>4</v>
      </c>
      <c r="C18" s="22">
        <v>8</v>
      </c>
      <c r="D18" s="21" t="s">
        <v>53</v>
      </c>
    </row>
    <row r="19" spans="2:4" ht="22.5">
      <c r="B19" s="21" t="s">
        <v>57</v>
      </c>
      <c r="C19" s="22">
        <v>5</v>
      </c>
      <c r="D19" s="21" t="s">
        <v>53</v>
      </c>
    </row>
    <row r="20" spans="2:4" ht="15">
      <c r="B20" s="30"/>
      <c r="C20" s="30"/>
      <c r="D20" s="30"/>
    </row>
    <row r="21" spans="2:4" ht="15">
      <c r="B21" s="30"/>
      <c r="C21" s="30"/>
      <c r="D21" s="30"/>
    </row>
  </sheetData>
  <sheetProtection/>
  <mergeCells count="9">
    <mergeCell ref="A1:J1"/>
    <mergeCell ref="A2:J2"/>
    <mergeCell ref="A4:A5"/>
    <mergeCell ref="B4:B5"/>
    <mergeCell ref="C4:F4"/>
    <mergeCell ref="G4:G5"/>
    <mergeCell ref="H4:H5"/>
    <mergeCell ref="I4:I5"/>
    <mergeCell ref="J4:J5"/>
  </mergeCells>
  <printOptions horizontalCentered="1"/>
  <pageMargins left="0.7480314960629921" right="0.7480314960629921" top="1.3779527559055118" bottom="1.3779527559055118" header="0.5905511811023623" footer="0.5905511811023623"/>
  <pageSetup orientation="landscape" paperSize="9" r:id="rId1"/>
  <headerFooter alignWithMargins="0">
    <oddHeader>&amp;Lเกิดพงศ์ วิจารณปัญญาสกุล&amp;C5001108182&amp;Rกลุ่ม1</oddHeader>
    <oddFooter>&amp;L23 เมษายน 2552 &amp; 12.30-16.35&amp;CExexcel04&amp;R2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B1">
      <selection activeCell="D4" sqref="D4"/>
    </sheetView>
  </sheetViews>
  <sheetFormatPr defaultColWidth="9.00390625" defaultRowHeight="15"/>
  <cols>
    <col min="1" max="1" width="12.8515625" style="41" customWidth="1"/>
    <col min="2" max="2" width="20.421875" style="41" bestFit="1" customWidth="1"/>
    <col min="3" max="3" width="16.421875" style="41" bestFit="1" customWidth="1"/>
    <col min="4" max="4" width="11.28125" style="41" customWidth="1"/>
    <col min="5" max="6" width="9.00390625" style="41" customWidth="1"/>
    <col min="7" max="8" width="8.8515625" style="41" bestFit="1" customWidth="1"/>
    <col min="9" max="9" width="16.421875" style="41" customWidth="1"/>
    <col min="10" max="16384" width="9.00390625" style="41" customWidth="1"/>
  </cols>
  <sheetData>
    <row r="1" spans="1:9" s="39" customFormat="1" ht="46.5" thickBot="1">
      <c r="A1" s="37"/>
      <c r="B1" s="37"/>
      <c r="C1" s="37"/>
      <c r="D1" s="37"/>
      <c r="E1" s="37" t="s">
        <v>79</v>
      </c>
      <c r="F1" s="37"/>
      <c r="G1" s="37"/>
      <c r="H1" s="38"/>
      <c r="I1" s="38"/>
    </row>
    <row r="2" spans="1:9" ht="45.75">
      <c r="A2" s="82" t="s">
        <v>0</v>
      </c>
      <c r="B2" s="84" t="s">
        <v>80</v>
      </c>
      <c r="C2" s="84" t="s">
        <v>81</v>
      </c>
      <c r="D2" s="40"/>
      <c r="E2" s="40" t="s">
        <v>82</v>
      </c>
      <c r="F2" s="40"/>
      <c r="G2" s="86" t="s">
        <v>83</v>
      </c>
      <c r="H2" s="87"/>
      <c r="I2" s="88"/>
    </row>
    <row r="3" spans="1:9" ht="46.5" thickBot="1">
      <c r="A3" s="83"/>
      <c r="B3" s="85"/>
      <c r="C3" s="85"/>
      <c r="D3" s="42">
        <v>0.05</v>
      </c>
      <c r="E3" s="42">
        <v>0.07</v>
      </c>
      <c r="F3" s="42">
        <v>0.1</v>
      </c>
      <c r="G3" s="43">
        <v>0.05</v>
      </c>
      <c r="H3" s="43">
        <v>0.07</v>
      </c>
      <c r="I3" s="44">
        <v>0.1</v>
      </c>
    </row>
    <row r="4" spans="1:9" ht="45.75">
      <c r="A4" s="45">
        <v>1</v>
      </c>
      <c r="B4" s="46" t="s">
        <v>84</v>
      </c>
      <c r="C4" s="46">
        <v>2000</v>
      </c>
      <c r="D4" s="46">
        <f aca="true" t="shared" si="0" ref="D4:F12">$C4*D$3</f>
        <v>100</v>
      </c>
      <c r="E4" s="46">
        <f t="shared" si="0"/>
        <v>140</v>
      </c>
      <c r="F4" s="46">
        <f t="shared" si="0"/>
        <v>200</v>
      </c>
      <c r="G4" s="47">
        <f aca="true" t="shared" si="1" ref="G4:I12">$C4+D4</f>
        <v>2100</v>
      </c>
      <c r="H4" s="47">
        <f t="shared" si="1"/>
        <v>2140</v>
      </c>
      <c r="I4" s="47">
        <f t="shared" si="1"/>
        <v>2200</v>
      </c>
    </row>
    <row r="5" spans="1:9" ht="45.75">
      <c r="A5" s="48">
        <v>2</v>
      </c>
      <c r="B5" s="49" t="s">
        <v>85</v>
      </c>
      <c r="C5" s="49">
        <v>1000</v>
      </c>
      <c r="D5" s="46">
        <f t="shared" si="0"/>
        <v>50</v>
      </c>
      <c r="E5" s="46">
        <f t="shared" si="0"/>
        <v>70</v>
      </c>
      <c r="F5" s="46">
        <f t="shared" si="0"/>
        <v>100</v>
      </c>
      <c r="G5" s="47">
        <f t="shared" si="1"/>
        <v>1050</v>
      </c>
      <c r="H5" s="47">
        <f t="shared" si="1"/>
        <v>1070</v>
      </c>
      <c r="I5" s="47">
        <f t="shared" si="1"/>
        <v>1100</v>
      </c>
    </row>
    <row r="6" spans="1:9" ht="45.75">
      <c r="A6" s="48">
        <v>3</v>
      </c>
      <c r="B6" s="49" t="s">
        <v>86</v>
      </c>
      <c r="C6" s="49">
        <v>120</v>
      </c>
      <c r="D6" s="46">
        <f aca="true" t="shared" si="2" ref="D6:D12">C6*$D$3</f>
        <v>6</v>
      </c>
      <c r="E6" s="46">
        <f>$C6*E$3</f>
        <v>8.4</v>
      </c>
      <c r="F6" s="46">
        <f t="shared" si="0"/>
        <v>12</v>
      </c>
      <c r="G6" s="47">
        <f t="shared" si="1"/>
        <v>126</v>
      </c>
      <c r="H6" s="47">
        <f t="shared" si="1"/>
        <v>128.4</v>
      </c>
      <c r="I6" s="47">
        <f t="shared" si="1"/>
        <v>132</v>
      </c>
    </row>
    <row r="7" spans="1:9" ht="45.75">
      <c r="A7" s="48">
        <v>4</v>
      </c>
      <c r="B7" s="49" t="s">
        <v>87</v>
      </c>
      <c r="C7" s="49">
        <v>150</v>
      </c>
      <c r="D7" s="46">
        <f t="shared" si="2"/>
        <v>7.5</v>
      </c>
      <c r="E7" s="46">
        <f t="shared" si="0"/>
        <v>10.500000000000002</v>
      </c>
      <c r="F7" s="46">
        <f t="shared" si="0"/>
        <v>15</v>
      </c>
      <c r="G7" s="47">
        <f t="shared" si="1"/>
        <v>157.5</v>
      </c>
      <c r="H7" s="47">
        <f t="shared" si="1"/>
        <v>160.5</v>
      </c>
      <c r="I7" s="47">
        <f t="shared" si="1"/>
        <v>165</v>
      </c>
    </row>
    <row r="8" spans="1:9" ht="45.75">
      <c r="A8" s="48">
        <v>5</v>
      </c>
      <c r="B8" s="49" t="s">
        <v>88</v>
      </c>
      <c r="C8" s="49">
        <v>80</v>
      </c>
      <c r="D8" s="46">
        <f t="shared" si="2"/>
        <v>4</v>
      </c>
      <c r="E8" s="46">
        <f t="shared" si="0"/>
        <v>5.6000000000000005</v>
      </c>
      <c r="F8" s="46">
        <f t="shared" si="0"/>
        <v>8</v>
      </c>
      <c r="G8" s="47">
        <f t="shared" si="1"/>
        <v>84</v>
      </c>
      <c r="H8" s="47">
        <f t="shared" si="1"/>
        <v>85.6</v>
      </c>
      <c r="I8" s="47">
        <f t="shared" si="1"/>
        <v>88</v>
      </c>
    </row>
    <row r="9" spans="1:9" ht="45.75">
      <c r="A9" s="48">
        <v>6</v>
      </c>
      <c r="B9" s="49" t="s">
        <v>89</v>
      </c>
      <c r="C9" s="49">
        <v>60</v>
      </c>
      <c r="D9" s="46">
        <f t="shared" si="2"/>
        <v>3</v>
      </c>
      <c r="E9" s="46">
        <f t="shared" si="0"/>
        <v>4.2</v>
      </c>
      <c r="F9" s="46">
        <f t="shared" si="0"/>
        <v>6</v>
      </c>
      <c r="G9" s="47">
        <f t="shared" si="1"/>
        <v>63</v>
      </c>
      <c r="H9" s="47">
        <f t="shared" si="1"/>
        <v>64.2</v>
      </c>
      <c r="I9" s="47">
        <f t="shared" si="1"/>
        <v>66</v>
      </c>
    </row>
    <row r="10" spans="1:9" ht="45.75">
      <c r="A10" s="48">
        <v>7</v>
      </c>
      <c r="B10" s="49" t="s">
        <v>90</v>
      </c>
      <c r="C10" s="49">
        <v>49</v>
      </c>
      <c r="D10" s="46">
        <f t="shared" si="2"/>
        <v>2.45</v>
      </c>
      <c r="E10" s="46">
        <f t="shared" si="0"/>
        <v>3.43</v>
      </c>
      <c r="F10" s="46">
        <f t="shared" si="0"/>
        <v>4.9</v>
      </c>
      <c r="G10" s="47">
        <f t="shared" si="1"/>
        <v>51.45</v>
      </c>
      <c r="H10" s="47">
        <f t="shared" si="1"/>
        <v>52.43</v>
      </c>
      <c r="I10" s="47">
        <f t="shared" si="1"/>
        <v>53.9</v>
      </c>
    </row>
    <row r="11" spans="1:9" ht="45.75">
      <c r="A11" s="48">
        <v>8</v>
      </c>
      <c r="B11" s="49" t="s">
        <v>91</v>
      </c>
      <c r="C11" s="49">
        <v>150</v>
      </c>
      <c r="D11" s="46">
        <f t="shared" si="2"/>
        <v>7.5</v>
      </c>
      <c r="E11" s="46">
        <f t="shared" si="0"/>
        <v>10.500000000000002</v>
      </c>
      <c r="F11" s="46">
        <f t="shared" si="0"/>
        <v>15</v>
      </c>
      <c r="G11" s="47">
        <f t="shared" si="1"/>
        <v>157.5</v>
      </c>
      <c r="H11" s="47">
        <f t="shared" si="1"/>
        <v>160.5</v>
      </c>
      <c r="I11" s="47">
        <f t="shared" si="1"/>
        <v>165</v>
      </c>
    </row>
    <row r="12" spans="1:9" ht="46.5" thickBot="1">
      <c r="A12" s="50">
        <v>9</v>
      </c>
      <c r="B12" s="51" t="s">
        <v>92</v>
      </c>
      <c r="C12" s="51">
        <v>100</v>
      </c>
      <c r="D12" s="46">
        <f t="shared" si="2"/>
        <v>5</v>
      </c>
      <c r="E12" s="46">
        <f t="shared" si="0"/>
        <v>7.000000000000001</v>
      </c>
      <c r="F12" s="46">
        <f t="shared" si="0"/>
        <v>10</v>
      </c>
      <c r="G12" s="47">
        <f t="shared" si="1"/>
        <v>105</v>
      </c>
      <c r="H12" s="47">
        <f t="shared" si="1"/>
        <v>107</v>
      </c>
      <c r="I12" s="47">
        <f t="shared" si="1"/>
        <v>110</v>
      </c>
    </row>
  </sheetData>
  <sheetProtection/>
  <mergeCells count="4">
    <mergeCell ref="A2:A3"/>
    <mergeCell ref="B2:B3"/>
    <mergeCell ref="C2:C3"/>
    <mergeCell ref="G2:I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10" zoomScaleNormal="110" zoomScalePageLayoutView="0" workbookViewId="0" topLeftCell="B3">
      <selection activeCell="I10" sqref="I10"/>
    </sheetView>
  </sheetViews>
  <sheetFormatPr defaultColWidth="9.00390625" defaultRowHeight="15"/>
  <cols>
    <col min="1" max="1" width="24.421875" style="1" customWidth="1"/>
    <col min="2" max="2" width="17.00390625" style="1" bestFit="1" customWidth="1"/>
    <col min="3" max="3" width="14.57421875" style="1" customWidth="1"/>
    <col min="4" max="4" width="8.7109375" style="1" bestFit="1" customWidth="1"/>
    <col min="5" max="5" width="14.57421875" style="1" bestFit="1" customWidth="1"/>
    <col min="6" max="6" width="7.57421875" style="1" bestFit="1" customWidth="1"/>
    <col min="7" max="7" width="15.7109375" style="1" bestFit="1" customWidth="1"/>
    <col min="8" max="8" width="6.57421875" style="1" bestFit="1" customWidth="1"/>
    <col min="9" max="9" width="7.7109375" style="1" bestFit="1" customWidth="1"/>
    <col min="10" max="16384" width="9.00390625" style="1" customWidth="1"/>
  </cols>
  <sheetData>
    <row r="1" ht="30" customHeight="1">
      <c r="A1" s="1" t="s">
        <v>6</v>
      </c>
    </row>
    <row r="2" spans="1:8" ht="40.5" customHeight="1" thickBot="1">
      <c r="A2" s="95" t="s">
        <v>7</v>
      </c>
      <c r="B2" s="95"/>
      <c r="C2" s="95"/>
      <c r="D2" s="95"/>
      <c r="E2" s="95"/>
      <c r="F2" s="95"/>
      <c r="G2" s="95"/>
      <c r="H2" s="95"/>
    </row>
    <row r="3" spans="1:8" ht="21.75" customHeight="1" thickBot="1">
      <c r="A3" s="96" t="s">
        <v>8</v>
      </c>
      <c r="B3" s="99" t="s">
        <v>9</v>
      </c>
      <c r="C3" s="104" t="s">
        <v>10</v>
      </c>
      <c r="D3" s="105"/>
      <c r="E3" s="105"/>
      <c r="F3" s="105"/>
      <c r="G3" s="105"/>
      <c r="H3" s="106"/>
    </row>
    <row r="4" spans="1:9" ht="21.75" customHeight="1" thickBot="1">
      <c r="A4" s="97"/>
      <c r="B4" s="97"/>
      <c r="C4" s="100" t="s">
        <v>11</v>
      </c>
      <c r="D4" s="101"/>
      <c r="E4" s="102" t="s">
        <v>12</v>
      </c>
      <c r="F4" s="103"/>
      <c r="G4" s="53" t="s">
        <v>93</v>
      </c>
      <c r="H4" s="68"/>
      <c r="I4" s="93" t="s">
        <v>2</v>
      </c>
    </row>
    <row r="5" spans="1:9" ht="21.75" thickBot="1">
      <c r="A5" s="98"/>
      <c r="B5" s="98"/>
      <c r="C5" s="58" t="s">
        <v>13</v>
      </c>
      <c r="D5" s="58" t="s">
        <v>14</v>
      </c>
      <c r="E5" s="59" t="s">
        <v>13</v>
      </c>
      <c r="F5" s="60" t="s">
        <v>14</v>
      </c>
      <c r="G5" s="59" t="s">
        <v>13</v>
      </c>
      <c r="H5" s="69" t="s">
        <v>14</v>
      </c>
      <c r="I5" s="94"/>
    </row>
    <row r="6" spans="1:9" ht="22.5">
      <c r="A6" s="4" t="s">
        <v>15</v>
      </c>
      <c r="B6" s="55">
        <v>3517000</v>
      </c>
      <c r="C6" s="61">
        <v>386800</v>
      </c>
      <c r="D6" s="62">
        <f>C6/$B$10*100</f>
        <v>0.9289680481103618</v>
      </c>
      <c r="E6" s="61">
        <v>879300</v>
      </c>
      <c r="F6" s="63">
        <f>E6/$B$10*100</f>
        <v>2.1117931869272004</v>
      </c>
      <c r="G6" s="61">
        <f>SUM(B6-C6-E6)</f>
        <v>2250900</v>
      </c>
      <c r="H6" s="64">
        <f>G6/$B$10*100</f>
        <v>5.405931177589486</v>
      </c>
      <c r="I6" s="65">
        <f>SUM(D6,F6,H6)</f>
        <v>8.446692412627048</v>
      </c>
    </row>
    <row r="7" spans="1:9" ht="22.5">
      <c r="A7" s="5" t="s">
        <v>16</v>
      </c>
      <c r="B7" s="56">
        <v>25234000</v>
      </c>
      <c r="C7" s="61">
        <v>2775700</v>
      </c>
      <c r="D7" s="62">
        <f>C7/$B$10*100</f>
        <v>6.666330432109439</v>
      </c>
      <c r="E7" s="61">
        <v>6308500</v>
      </c>
      <c r="F7" s="63">
        <f>E7/$B$10*100</f>
        <v>15.15096931619498</v>
      </c>
      <c r="G7" s="61">
        <f>SUM(B7-C7-E7)</f>
        <v>16149800</v>
      </c>
      <c r="H7" s="64">
        <f>G7/$B$10*100</f>
        <v>38.7865775164755</v>
      </c>
      <c r="I7" s="65">
        <f>SUM(D7,F7,H7)</f>
        <v>60.60387726477991</v>
      </c>
    </row>
    <row r="8" spans="1:9" ht="22.5">
      <c r="A8" s="5" t="s">
        <v>17</v>
      </c>
      <c r="B8" s="56">
        <v>6055500</v>
      </c>
      <c r="C8" s="61">
        <v>666100</v>
      </c>
      <c r="D8" s="62">
        <f>C8/$B$10*100</f>
        <v>1.5997559897784694</v>
      </c>
      <c r="E8" s="61">
        <v>1816700</v>
      </c>
      <c r="F8" s="63">
        <f>E8/$B$10*100</f>
        <v>4.363123715103656</v>
      </c>
      <c r="G8" s="61">
        <f>SUM(B8-C8-E8)</f>
        <v>3572700</v>
      </c>
      <c r="H8" s="64">
        <f>G8/$B$10*100</f>
        <v>8.580465732895268</v>
      </c>
      <c r="I8" s="65">
        <f>SUM(D8,F8,H8)</f>
        <v>14.543345437777393</v>
      </c>
    </row>
    <row r="9" spans="1:9" ht="23.25" thickBot="1">
      <c r="A9" s="6" t="s">
        <v>18</v>
      </c>
      <c r="B9" s="57">
        <v>6831100</v>
      </c>
      <c r="C9" s="61">
        <v>1100400</v>
      </c>
      <c r="D9" s="62">
        <f>C9/$B$10*100</f>
        <v>2.6428036198051763</v>
      </c>
      <c r="E9" s="61">
        <v>1699400</v>
      </c>
      <c r="F9" s="63">
        <f>E9/$B$10*100</f>
        <v>4.081407189655504</v>
      </c>
      <c r="G9" s="61">
        <f>SUM(B9-C9-E9)</f>
        <v>4031300</v>
      </c>
      <c r="H9" s="64">
        <f>G9/$B$10*100</f>
        <v>9.681874075354969</v>
      </c>
      <c r="I9" s="65">
        <f>SUM(D9,F9,H9)</f>
        <v>16.406084884815648</v>
      </c>
    </row>
    <row r="10" spans="1:9" ht="24" thickBot="1">
      <c r="A10" s="7" t="s">
        <v>19</v>
      </c>
      <c r="B10" s="52">
        <f>SUM(B6:B9)</f>
        <v>41637600</v>
      </c>
      <c r="C10" s="66">
        <f>SUM(C6:C9)</f>
        <v>4929000</v>
      </c>
      <c r="D10" s="62">
        <f>C10/$B$10*100</f>
        <v>11.837858089803447</v>
      </c>
      <c r="E10" s="67">
        <v>1699400</v>
      </c>
      <c r="F10" s="63">
        <f>E10/$B$10*100</f>
        <v>4.081407189655504</v>
      </c>
      <c r="G10" s="67">
        <f>SUM(B10-C10-E10)</f>
        <v>35009200</v>
      </c>
      <c r="H10" s="64">
        <f>G10/$B$10*100</f>
        <v>84.08073472054105</v>
      </c>
      <c r="I10" s="65">
        <f>SUM(D10,F10,H10)</f>
        <v>100</v>
      </c>
    </row>
    <row r="11" ht="12.75">
      <c r="I11" s="54"/>
    </row>
  </sheetData>
  <sheetProtection/>
  <mergeCells count="7">
    <mergeCell ref="I4:I5"/>
    <mergeCell ref="A2:H2"/>
    <mergeCell ref="A3:A5"/>
    <mergeCell ref="B3:B5"/>
    <mergeCell ref="C4:D4"/>
    <mergeCell ref="E4:F4"/>
    <mergeCell ref="C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="120" zoomScaleNormal="120" zoomScalePageLayoutView="0" workbookViewId="0" topLeftCell="B1">
      <selection activeCell="I4" sqref="I4"/>
    </sheetView>
  </sheetViews>
  <sheetFormatPr defaultColWidth="9.140625" defaultRowHeight="15"/>
  <cols>
    <col min="1" max="1" width="13.421875" style="0" bestFit="1" customWidth="1"/>
  </cols>
  <sheetData>
    <row r="1" spans="1:9" ht="15">
      <c r="A1" s="107" t="s">
        <v>20</v>
      </c>
      <c r="B1" s="107"/>
      <c r="C1" s="107"/>
      <c r="D1" s="107"/>
      <c r="E1" s="107"/>
      <c r="F1" s="107"/>
      <c r="G1" s="107"/>
      <c r="H1" s="107"/>
      <c r="I1" s="107"/>
    </row>
    <row r="2" spans="1:9" ht="15">
      <c r="A2" s="8" t="s">
        <v>21</v>
      </c>
      <c r="B2" s="108" t="s">
        <v>22</v>
      </c>
      <c r="C2" s="109"/>
      <c r="D2" s="109"/>
      <c r="E2" s="110"/>
      <c r="F2" s="108" t="s">
        <v>23</v>
      </c>
      <c r="G2" s="109"/>
      <c r="H2" s="109"/>
      <c r="I2" s="110"/>
    </row>
    <row r="3" spans="1:9" ht="15">
      <c r="A3" s="8"/>
      <c r="B3" s="9" t="s">
        <v>24</v>
      </c>
      <c r="C3" s="9" t="s">
        <v>25</v>
      </c>
      <c r="D3" s="9" t="s">
        <v>2</v>
      </c>
      <c r="E3" s="9" t="s">
        <v>14</v>
      </c>
      <c r="F3" s="9" t="s">
        <v>24</v>
      </c>
      <c r="G3" s="9" t="s">
        <v>25</v>
      </c>
      <c r="H3" s="10" t="s">
        <v>2</v>
      </c>
      <c r="I3" s="10" t="s">
        <v>14</v>
      </c>
    </row>
    <row r="4" spans="1:9" ht="15">
      <c r="A4" s="8" t="s">
        <v>26</v>
      </c>
      <c r="B4" s="8">
        <v>301</v>
      </c>
      <c r="C4" s="8">
        <v>493</v>
      </c>
      <c r="D4" s="8">
        <f aca="true" t="shared" si="0" ref="D4:D10">SUM(B4:C4)</f>
        <v>794</v>
      </c>
      <c r="E4" s="11">
        <f>D4/B10*100</f>
        <v>49.594003747657716</v>
      </c>
      <c r="F4" s="8">
        <v>300</v>
      </c>
      <c r="G4" s="8">
        <v>400</v>
      </c>
      <c r="H4" s="8">
        <f aca="true" t="shared" si="1" ref="H4:H10">SUM(F4:G4)</f>
        <v>700</v>
      </c>
      <c r="I4" s="11"/>
    </row>
    <row r="5" spans="1:9" ht="15">
      <c r="A5" s="8" t="s">
        <v>27</v>
      </c>
      <c r="B5" s="8">
        <v>121</v>
      </c>
      <c r="C5" s="8">
        <v>152</v>
      </c>
      <c r="D5" s="8">
        <f t="shared" si="0"/>
        <v>273</v>
      </c>
      <c r="E5" s="11"/>
      <c r="F5" s="8">
        <v>250</v>
      </c>
      <c r="G5" s="8">
        <v>255</v>
      </c>
      <c r="H5" s="8">
        <f t="shared" si="1"/>
        <v>505</v>
      </c>
      <c r="I5" s="11"/>
    </row>
    <row r="6" spans="1:9" ht="15">
      <c r="A6" s="8" t="s">
        <v>28</v>
      </c>
      <c r="B6" s="8">
        <v>41</v>
      </c>
      <c r="C6" s="8">
        <v>48</v>
      </c>
      <c r="D6" s="8">
        <f t="shared" si="0"/>
        <v>89</v>
      </c>
      <c r="E6" s="11"/>
      <c r="F6" s="8">
        <v>301</v>
      </c>
      <c r="G6" s="8">
        <v>205</v>
      </c>
      <c r="H6" s="8">
        <f t="shared" si="1"/>
        <v>506</v>
      </c>
      <c r="I6" s="11"/>
    </row>
    <row r="7" spans="1:9" ht="15">
      <c r="A7" s="8" t="s">
        <v>29</v>
      </c>
      <c r="B7" s="8">
        <v>58</v>
      </c>
      <c r="C7" s="8">
        <v>148</v>
      </c>
      <c r="D7" s="8">
        <f t="shared" si="0"/>
        <v>206</v>
      </c>
      <c r="E7" s="11"/>
      <c r="F7" s="8">
        <v>631</v>
      </c>
      <c r="G7" s="8">
        <v>964</v>
      </c>
      <c r="H7" s="8">
        <f t="shared" si="1"/>
        <v>1595</v>
      </c>
      <c r="I7" s="11"/>
    </row>
    <row r="8" spans="1:9" ht="15">
      <c r="A8" s="8" t="s">
        <v>30</v>
      </c>
      <c r="B8" s="8">
        <v>280</v>
      </c>
      <c r="C8" s="8">
        <v>358</v>
      </c>
      <c r="D8" s="8">
        <f t="shared" si="0"/>
        <v>638</v>
      </c>
      <c r="E8" s="11"/>
      <c r="F8" s="8">
        <v>145</v>
      </c>
      <c r="G8" s="8">
        <v>152</v>
      </c>
      <c r="H8" s="8">
        <f t="shared" si="1"/>
        <v>297</v>
      </c>
      <c r="I8" s="11"/>
    </row>
    <row r="9" spans="1:9" ht="15">
      <c r="A9" s="8" t="s">
        <v>26</v>
      </c>
      <c r="B9" s="8">
        <v>120</v>
      </c>
      <c r="C9" s="8">
        <v>300</v>
      </c>
      <c r="D9" s="8">
        <f t="shared" si="0"/>
        <v>420</v>
      </c>
      <c r="E9" s="11"/>
      <c r="F9" s="8">
        <v>420</v>
      </c>
      <c r="G9" s="8">
        <v>230</v>
      </c>
      <c r="H9" s="8">
        <f t="shared" si="1"/>
        <v>650</v>
      </c>
      <c r="I9" s="11"/>
    </row>
    <row r="10" spans="1:9" ht="15">
      <c r="A10" s="8" t="s">
        <v>31</v>
      </c>
      <c r="B10" s="8">
        <v>1601</v>
      </c>
      <c r="C10" s="8">
        <v>2084</v>
      </c>
      <c r="D10" s="8">
        <f t="shared" si="0"/>
        <v>3685</v>
      </c>
      <c r="E10" s="8"/>
      <c r="F10" s="8">
        <f>SUM(F4:F9)</f>
        <v>2047</v>
      </c>
      <c r="G10" s="8">
        <f>SUM(G4:G9)</f>
        <v>2206</v>
      </c>
      <c r="H10" s="8">
        <f t="shared" si="1"/>
        <v>4253</v>
      </c>
      <c r="I10" s="11"/>
    </row>
  </sheetData>
  <sheetProtection/>
  <mergeCells count="3">
    <mergeCell ref="A1:I1"/>
    <mergeCell ref="B2:E2"/>
    <mergeCell ref="F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8515625" style="0" bestFit="1" customWidth="1"/>
    <col min="2" max="4" width="6.00390625" style="0" bestFit="1" customWidth="1"/>
    <col min="5" max="5" width="10.421875" style="0" bestFit="1" customWidth="1"/>
    <col min="6" max="7" width="7.421875" style="0" bestFit="1" customWidth="1"/>
    <col min="8" max="8" width="10.421875" style="0" bestFit="1" customWidth="1"/>
    <col min="9" max="9" width="7.28125" style="0" bestFit="1" customWidth="1"/>
    <col min="10" max="10" width="10.421875" style="0" bestFit="1" customWidth="1"/>
    <col min="11" max="11" width="9.8515625" style="0" bestFit="1" customWidth="1"/>
  </cols>
  <sheetData>
    <row r="1" spans="1:11" ht="21">
      <c r="A1" s="111" t="s">
        <v>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21">
      <c r="A3" s="31" t="s">
        <v>60</v>
      </c>
      <c r="B3" s="31" t="s">
        <v>61</v>
      </c>
      <c r="C3" s="31" t="s">
        <v>62</v>
      </c>
      <c r="D3" s="31" t="s">
        <v>63</v>
      </c>
      <c r="E3" s="31" t="s">
        <v>64</v>
      </c>
      <c r="F3" s="31" t="s">
        <v>65</v>
      </c>
      <c r="G3" s="31" t="s">
        <v>66</v>
      </c>
      <c r="H3" s="31" t="s">
        <v>67</v>
      </c>
      <c r="I3" s="31" t="s">
        <v>68</v>
      </c>
      <c r="J3" s="31" t="s">
        <v>69</v>
      </c>
      <c r="K3" s="31" t="s">
        <v>1</v>
      </c>
    </row>
    <row r="4" spans="1:11" ht="21">
      <c r="A4" s="31"/>
      <c r="B4" s="31" t="s">
        <v>70</v>
      </c>
      <c r="C4" s="31" t="s">
        <v>71</v>
      </c>
      <c r="D4" s="31" t="s">
        <v>72</v>
      </c>
      <c r="E4" s="31" t="s">
        <v>73</v>
      </c>
      <c r="F4" s="31" t="s">
        <v>71</v>
      </c>
      <c r="G4" s="31" t="s">
        <v>71</v>
      </c>
      <c r="H4" s="31" t="s">
        <v>73</v>
      </c>
      <c r="I4" s="31" t="s">
        <v>74</v>
      </c>
      <c r="J4" s="31" t="s">
        <v>75</v>
      </c>
      <c r="K4" s="31" t="s">
        <v>76</v>
      </c>
    </row>
    <row r="5" spans="1:11" ht="21">
      <c r="A5" s="32">
        <v>1</v>
      </c>
      <c r="B5" s="32">
        <v>8</v>
      </c>
      <c r="C5" s="32">
        <v>15</v>
      </c>
      <c r="D5" s="32">
        <v>30</v>
      </c>
      <c r="E5" s="33">
        <f>SUM(B5:D5)*30/60</f>
        <v>26.5</v>
      </c>
      <c r="F5" s="32">
        <v>18</v>
      </c>
      <c r="G5" s="32">
        <v>18</v>
      </c>
      <c r="H5" s="34">
        <f>SUM(F5:G5)*30/40</f>
        <v>27</v>
      </c>
      <c r="I5" s="32">
        <v>80</v>
      </c>
      <c r="J5" s="35">
        <f>I5*40/100</f>
        <v>32</v>
      </c>
      <c r="K5" s="36">
        <f>SUM(E5,H5,J5)</f>
        <v>85.5</v>
      </c>
    </row>
    <row r="6" spans="1:13" ht="21">
      <c r="A6" s="32">
        <v>2</v>
      </c>
      <c r="B6" s="32">
        <v>7</v>
      </c>
      <c r="C6" s="32">
        <v>18</v>
      </c>
      <c r="D6" s="32">
        <v>28</v>
      </c>
      <c r="E6" s="33">
        <f aca="true" t="shared" si="0" ref="E6:E14">SUM(B6:D6)*30/60</f>
        <v>26.5</v>
      </c>
      <c r="F6" s="32">
        <v>20</v>
      </c>
      <c r="G6" s="32">
        <v>19</v>
      </c>
      <c r="H6" s="34">
        <f aca="true" t="shared" si="1" ref="H6:H14">SUM(F6:G6)*30/40</f>
        <v>29.25</v>
      </c>
      <c r="I6" s="32">
        <v>75</v>
      </c>
      <c r="J6" s="35">
        <f aca="true" t="shared" si="2" ref="J6:J14">I6*40/100</f>
        <v>30</v>
      </c>
      <c r="K6" s="36">
        <f aca="true" t="shared" si="3" ref="K6:K14">SUM(E6,H6,J6)</f>
        <v>85.75</v>
      </c>
      <c r="M6">
        <f>5/10*100</f>
        <v>50</v>
      </c>
    </row>
    <row r="7" spans="1:11" ht="21">
      <c r="A7" s="32">
        <v>3</v>
      </c>
      <c r="B7" s="32">
        <v>5</v>
      </c>
      <c r="C7" s="32">
        <v>17</v>
      </c>
      <c r="D7" s="32">
        <v>15</v>
      </c>
      <c r="E7" s="33">
        <f t="shared" si="0"/>
        <v>18.5</v>
      </c>
      <c r="F7" s="32">
        <v>15</v>
      </c>
      <c r="G7" s="32">
        <v>17</v>
      </c>
      <c r="H7" s="34">
        <f t="shared" si="1"/>
        <v>24</v>
      </c>
      <c r="I7" s="32">
        <v>50</v>
      </c>
      <c r="J7" s="35">
        <f t="shared" si="2"/>
        <v>20</v>
      </c>
      <c r="K7" s="36">
        <f t="shared" si="3"/>
        <v>62.5</v>
      </c>
    </row>
    <row r="8" spans="1:11" ht="21">
      <c r="A8" s="32">
        <v>4</v>
      </c>
      <c r="B8" s="32">
        <v>4</v>
      </c>
      <c r="C8" s="32">
        <v>12</v>
      </c>
      <c r="D8" s="32">
        <v>27</v>
      </c>
      <c r="E8" s="33">
        <f t="shared" si="0"/>
        <v>21.5</v>
      </c>
      <c r="F8" s="32">
        <v>17</v>
      </c>
      <c r="G8" s="32">
        <v>15</v>
      </c>
      <c r="H8" s="34">
        <f t="shared" si="1"/>
        <v>24</v>
      </c>
      <c r="I8" s="32">
        <v>60</v>
      </c>
      <c r="J8" s="35">
        <f t="shared" si="2"/>
        <v>24</v>
      </c>
      <c r="K8" s="36">
        <f t="shared" si="3"/>
        <v>69.5</v>
      </c>
    </row>
    <row r="9" spans="1:11" ht="21">
      <c r="A9" s="32">
        <v>5</v>
      </c>
      <c r="B9" s="32">
        <v>2</v>
      </c>
      <c r="C9" s="32">
        <v>9</v>
      </c>
      <c r="D9" s="32">
        <v>20</v>
      </c>
      <c r="E9" s="33">
        <f t="shared" si="0"/>
        <v>15.5</v>
      </c>
      <c r="F9" s="32">
        <v>16</v>
      </c>
      <c r="G9" s="32">
        <v>20</v>
      </c>
      <c r="H9" s="34">
        <f t="shared" si="1"/>
        <v>27</v>
      </c>
      <c r="I9" s="32">
        <v>54</v>
      </c>
      <c r="J9" s="35">
        <f t="shared" si="2"/>
        <v>21.6</v>
      </c>
      <c r="K9" s="36">
        <f t="shared" si="3"/>
        <v>64.1</v>
      </c>
    </row>
    <row r="10" spans="1:11" ht="21">
      <c r="A10" s="32">
        <v>6</v>
      </c>
      <c r="B10" s="32">
        <v>10</v>
      </c>
      <c r="C10" s="32">
        <v>2</v>
      </c>
      <c r="D10" s="32">
        <v>28</v>
      </c>
      <c r="E10" s="33">
        <f t="shared" si="0"/>
        <v>20</v>
      </c>
      <c r="F10" s="32">
        <v>13</v>
      </c>
      <c r="G10" s="32">
        <v>16</v>
      </c>
      <c r="H10" s="34">
        <f t="shared" si="1"/>
        <v>21.75</v>
      </c>
      <c r="I10" s="32">
        <v>57</v>
      </c>
      <c r="J10" s="35">
        <f t="shared" si="2"/>
        <v>22.8</v>
      </c>
      <c r="K10" s="36">
        <f t="shared" si="3"/>
        <v>64.55</v>
      </c>
    </row>
    <row r="11" spans="1:11" ht="21">
      <c r="A11" s="32">
        <v>7</v>
      </c>
      <c r="B11" s="32">
        <v>7</v>
      </c>
      <c r="C11" s="32">
        <v>13</v>
      </c>
      <c r="D11" s="32">
        <v>19</v>
      </c>
      <c r="E11" s="33">
        <f t="shared" si="0"/>
        <v>19.5</v>
      </c>
      <c r="F11" s="32">
        <v>10</v>
      </c>
      <c r="G11" s="32">
        <v>11</v>
      </c>
      <c r="H11" s="34">
        <f t="shared" si="1"/>
        <v>15.75</v>
      </c>
      <c r="I11" s="32">
        <v>62</v>
      </c>
      <c r="J11" s="35">
        <f t="shared" si="2"/>
        <v>24.8</v>
      </c>
      <c r="K11" s="36">
        <f t="shared" si="3"/>
        <v>60.05</v>
      </c>
    </row>
    <row r="12" spans="1:11" ht="21">
      <c r="A12" s="32">
        <v>8</v>
      </c>
      <c r="B12" s="32">
        <v>6</v>
      </c>
      <c r="C12" s="32">
        <v>7</v>
      </c>
      <c r="D12" s="32">
        <v>5</v>
      </c>
      <c r="E12" s="33">
        <f t="shared" si="0"/>
        <v>9</v>
      </c>
      <c r="F12" s="32">
        <v>19</v>
      </c>
      <c r="G12" s="32">
        <v>10</v>
      </c>
      <c r="H12" s="34">
        <f t="shared" si="1"/>
        <v>21.75</v>
      </c>
      <c r="I12" s="32">
        <v>99</v>
      </c>
      <c r="J12" s="35">
        <f t="shared" si="2"/>
        <v>39.6</v>
      </c>
      <c r="K12" s="36">
        <f t="shared" si="3"/>
        <v>70.35</v>
      </c>
    </row>
    <row r="13" spans="1:11" ht="21">
      <c r="A13" s="32">
        <v>9</v>
      </c>
      <c r="B13" s="32">
        <v>3</v>
      </c>
      <c r="C13" s="32">
        <v>5</v>
      </c>
      <c r="D13" s="32">
        <v>18</v>
      </c>
      <c r="E13" s="33">
        <f t="shared" si="0"/>
        <v>13</v>
      </c>
      <c r="F13" s="32">
        <v>19</v>
      </c>
      <c r="G13" s="32">
        <v>15</v>
      </c>
      <c r="H13" s="34">
        <f t="shared" si="1"/>
        <v>25.5</v>
      </c>
      <c r="I13" s="32">
        <v>100</v>
      </c>
      <c r="J13" s="35">
        <f t="shared" si="2"/>
        <v>40</v>
      </c>
      <c r="K13" s="36">
        <f t="shared" si="3"/>
        <v>78.5</v>
      </c>
    </row>
    <row r="14" spans="1:11" ht="21">
      <c r="A14" s="32">
        <v>10</v>
      </c>
      <c r="B14" s="32">
        <v>1</v>
      </c>
      <c r="C14" s="32">
        <v>14</v>
      </c>
      <c r="D14" s="32">
        <v>23</v>
      </c>
      <c r="E14" s="33">
        <f t="shared" si="0"/>
        <v>19</v>
      </c>
      <c r="F14" s="32">
        <v>14</v>
      </c>
      <c r="G14" s="32">
        <v>19</v>
      </c>
      <c r="H14" s="34">
        <f t="shared" si="1"/>
        <v>24.75</v>
      </c>
      <c r="I14" s="32">
        <v>48</v>
      </c>
      <c r="J14" s="35">
        <f t="shared" si="2"/>
        <v>19.2</v>
      </c>
      <c r="K14" s="36">
        <f t="shared" si="3"/>
        <v>62.95</v>
      </c>
    </row>
    <row r="16" ht="15">
      <c r="A16" t="s">
        <v>77</v>
      </c>
    </row>
    <row r="17" ht="15">
      <c r="A17" t="s">
        <v>78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HP</cp:lastModifiedBy>
  <dcterms:created xsi:type="dcterms:W3CDTF">2009-11-13T05:51:36Z</dcterms:created>
  <dcterms:modified xsi:type="dcterms:W3CDTF">2011-11-17T03:07:55Z</dcterms:modified>
  <cp:category/>
  <cp:version/>
  <cp:contentType/>
  <cp:contentStatus/>
</cp:coreProperties>
</file>